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80" windowWidth="19875" windowHeight="7590" firstSheet="2" activeTab="3"/>
  </bookViews>
  <sheets>
    <sheet name="картинки" sheetId="1" state="hidden" r:id="rId1"/>
    <sheet name="выкуп 1 с лишним комбезом" sheetId="3" state="hidden" r:id="rId2"/>
    <sheet name="выкуп 1 (факт)" sheetId="5" r:id="rId3"/>
    <sheet name="выкуп 10-02" sheetId="4" r:id="rId4"/>
    <sheet name="выкуп 25-07" sheetId="6" r:id="rId5"/>
    <sheet name="выкуп 28-07" sheetId="7" r:id="rId6"/>
  </sheets>
  <definedNames>
    <definedName name="_xlnm._FilterDatabase" localSheetId="4" hidden="1">'выкуп 25-07'!$A$1:$G$446</definedName>
    <definedName name="_xlnm._FilterDatabase" localSheetId="5" hidden="1">'выкуп 28-07'!$A$1:$K$284</definedName>
  </definedNames>
  <calcPr calcId="144525"/>
</workbook>
</file>

<file path=xl/calcChain.xml><?xml version="1.0" encoding="utf-8"?>
<calcChain xmlns="http://schemas.openxmlformats.org/spreadsheetml/2006/main">
  <c r="G284" i="7" l="1"/>
  <c r="G283" i="7"/>
  <c r="G282" i="7"/>
  <c r="G281" i="7"/>
  <c r="G280" i="7"/>
  <c r="G278" i="7"/>
  <c r="G277" i="7"/>
  <c r="G279" i="7"/>
  <c r="G211" i="7"/>
  <c r="H212" i="7" s="1"/>
  <c r="H27" i="7" s="1"/>
  <c r="H446" i="6"/>
  <c r="G446" i="6"/>
  <c r="H456" i="6"/>
  <c r="G456" i="6"/>
  <c r="H455" i="6"/>
  <c r="G455" i="6"/>
  <c r="H454" i="6"/>
  <c r="G454" i="6"/>
  <c r="H453" i="6"/>
  <c r="G453" i="6"/>
  <c r="H452" i="6"/>
  <c r="G452" i="6"/>
  <c r="H451" i="6"/>
  <c r="G451" i="6"/>
  <c r="H450" i="6"/>
  <c r="G450" i="6"/>
  <c r="H449" i="6"/>
  <c r="G449" i="6"/>
  <c r="H448" i="6"/>
  <c r="G448" i="6"/>
  <c r="H447" i="6"/>
  <c r="G447" i="6"/>
  <c r="G194" i="6"/>
  <c r="G187" i="6"/>
  <c r="G186" i="6"/>
  <c r="G131" i="6"/>
  <c r="G130" i="6"/>
  <c r="G35" i="6"/>
  <c r="G34" i="6"/>
  <c r="G99" i="6"/>
  <c r="G98" i="6"/>
  <c r="H155" i="7" l="1"/>
  <c r="H115" i="7"/>
  <c r="H75" i="7"/>
  <c r="H203" i="7"/>
  <c r="H35" i="7"/>
  <c r="H195" i="7"/>
  <c r="H280" i="7" s="1"/>
  <c r="H147" i="7"/>
  <c r="H283" i="7" s="1"/>
  <c r="H107" i="7"/>
  <c r="H67" i="7"/>
  <c r="H19" i="7"/>
  <c r="H179" i="7"/>
  <c r="H139" i="7"/>
  <c r="H277" i="7" s="1"/>
  <c r="H99" i="7"/>
  <c r="H59" i="7"/>
  <c r="H11" i="7"/>
  <c r="H163" i="7"/>
  <c r="H131" i="7"/>
  <c r="H282" i="7" s="1"/>
  <c r="H83" i="7"/>
  <c r="H43" i="7"/>
  <c r="H3" i="7"/>
  <c r="H187" i="7"/>
  <c r="H171" i="7"/>
  <c r="H123" i="7"/>
  <c r="H91" i="7"/>
  <c r="H51" i="7"/>
  <c r="G346" i="6"/>
  <c r="H278" i="7" l="1"/>
  <c r="H281" i="7"/>
  <c r="H284" i="7"/>
  <c r="H279" i="7"/>
  <c r="H211" i="7"/>
  <c r="H347" i="6"/>
  <c r="G350" i="6"/>
  <c r="H350" i="6" s="1"/>
  <c r="I199" i="4"/>
  <c r="H26" i="6" l="1"/>
  <c r="I26" i="6" s="1"/>
  <c r="H50" i="6"/>
  <c r="I50" i="6" s="1"/>
  <c r="H82" i="6"/>
  <c r="I82" i="6" s="1"/>
  <c r="H106" i="6"/>
  <c r="I106" i="6" s="1"/>
  <c r="H162" i="6"/>
  <c r="I162" i="6" s="1"/>
  <c r="H186" i="6"/>
  <c r="I186" i="6" s="1"/>
  <c r="H218" i="6"/>
  <c r="I218" i="6" s="1"/>
  <c r="H250" i="6"/>
  <c r="I250" i="6" s="1"/>
  <c r="I456" i="6" s="1"/>
  <c r="H282" i="6"/>
  <c r="I282" i="6" s="1"/>
  <c r="H314" i="6"/>
  <c r="I314" i="6" s="1"/>
  <c r="H66" i="6"/>
  <c r="I66" i="6" s="1"/>
  <c r="H146" i="6"/>
  <c r="I146" i="6" s="1"/>
  <c r="H202" i="6"/>
  <c r="I202" i="6" s="1"/>
  <c r="H266" i="6"/>
  <c r="I266" i="6" s="1"/>
  <c r="H330" i="6"/>
  <c r="I330" i="6" s="1"/>
  <c r="H18" i="6"/>
  <c r="I18" i="6" s="1"/>
  <c r="H74" i="6"/>
  <c r="I74" i="6" s="1"/>
  <c r="H187" i="6"/>
  <c r="I187" i="6" s="1"/>
  <c r="H242" i="6"/>
  <c r="I242" i="6" s="1"/>
  <c r="H306" i="6"/>
  <c r="I306" i="6" s="1"/>
  <c r="H2" i="6"/>
  <c r="H58" i="6"/>
  <c r="I58" i="6" s="1"/>
  <c r="H90" i="6"/>
  <c r="I90" i="6" s="1"/>
  <c r="H114" i="6"/>
  <c r="I114" i="6" s="1"/>
  <c r="H138" i="6"/>
  <c r="I138" i="6" s="1"/>
  <c r="H170" i="6"/>
  <c r="I170" i="6" s="1"/>
  <c r="H226" i="6"/>
  <c r="I226" i="6" s="1"/>
  <c r="H258" i="6"/>
  <c r="I258" i="6" s="1"/>
  <c r="H290" i="6"/>
  <c r="I290" i="6" s="1"/>
  <c r="H322" i="6"/>
  <c r="I322" i="6" s="1"/>
  <c r="H10" i="6"/>
  <c r="I10" i="6" s="1"/>
  <c r="H35" i="6"/>
  <c r="I35" i="6" s="1"/>
  <c r="I449" i="6" s="1"/>
  <c r="H122" i="6"/>
  <c r="I122" i="6" s="1"/>
  <c r="H178" i="6"/>
  <c r="I178" i="6" s="1"/>
  <c r="H234" i="6"/>
  <c r="I234" i="6" s="1"/>
  <c r="H298" i="6"/>
  <c r="I298" i="6" s="1"/>
  <c r="H42" i="6"/>
  <c r="I42" i="6" s="1"/>
  <c r="H99" i="6"/>
  <c r="I99" i="6" s="1"/>
  <c r="H154" i="6"/>
  <c r="I154" i="6" s="1"/>
  <c r="H210" i="6"/>
  <c r="I210" i="6" s="1"/>
  <c r="H274" i="6"/>
  <c r="I274" i="6" s="1"/>
  <c r="H338" i="6"/>
  <c r="I338" i="6" s="1"/>
  <c r="H131" i="6"/>
  <c r="I131" i="6" s="1"/>
  <c r="I454" i="6" s="1"/>
  <c r="H194" i="6"/>
  <c r="I194" i="6" s="1"/>
  <c r="H34" i="6"/>
  <c r="I34" i="6" s="1"/>
  <c r="I448" i="6" s="1"/>
  <c r="H98" i="6"/>
  <c r="I98" i="6" s="1"/>
  <c r="H130" i="6"/>
  <c r="I130" i="6" s="1"/>
  <c r="I200" i="4"/>
  <c r="I447" i="6" l="1"/>
  <c r="I453" i="6"/>
  <c r="I450" i="6"/>
  <c r="I452" i="6"/>
  <c r="I451" i="6"/>
  <c r="I455" i="6"/>
  <c r="I2" i="6"/>
  <c r="H346" i="6"/>
  <c r="K181" i="4"/>
  <c r="K198" i="4"/>
  <c r="I198" i="4"/>
  <c r="I346" i="6" l="1"/>
  <c r="I446" i="6"/>
  <c r="D177" i="4"/>
  <c r="D179" i="4" s="1"/>
  <c r="D176" i="4"/>
  <c r="D178" i="4" s="1"/>
  <c r="D181" i="4" s="1"/>
  <c r="D125" i="5"/>
  <c r="B95" i="5"/>
  <c r="D111" i="5"/>
  <c r="D120" i="5" s="1"/>
  <c r="D121" i="5" s="1"/>
  <c r="E114" i="5" s="1"/>
  <c r="E174" i="4" l="1"/>
  <c r="F174" i="4" s="1"/>
  <c r="E158" i="4"/>
  <c r="F158" i="4"/>
  <c r="E159" i="4"/>
  <c r="F159" i="4" s="1"/>
  <c r="F196" i="4" s="1"/>
  <c r="E163" i="4"/>
  <c r="F163" i="4" s="1"/>
  <c r="E167" i="4"/>
  <c r="F167" i="4" s="1"/>
  <c r="E171" i="4"/>
  <c r="F171" i="4" s="1"/>
  <c r="E160" i="4"/>
  <c r="F160" i="4" s="1"/>
  <c r="E164" i="4"/>
  <c r="F164" i="4" s="1"/>
  <c r="E168" i="4"/>
  <c r="F168" i="4" s="1"/>
  <c r="F200" i="4" s="1"/>
  <c r="E172" i="4"/>
  <c r="F172" i="4" s="1"/>
  <c r="E161" i="4"/>
  <c r="F161" i="4" s="1"/>
  <c r="E165" i="4"/>
  <c r="F165" i="4" s="1"/>
  <c r="E169" i="4"/>
  <c r="F169" i="4" s="1"/>
  <c r="E173" i="4"/>
  <c r="F173" i="4" s="1"/>
  <c r="E162" i="4"/>
  <c r="F162" i="4" s="1"/>
  <c r="E166" i="4"/>
  <c r="F166" i="4" s="1"/>
  <c r="E170" i="4"/>
  <c r="F170" i="4" s="1"/>
  <c r="F201" i="4" s="1"/>
  <c r="D124" i="5"/>
  <c r="D126" i="5" s="1"/>
  <c r="E107" i="5"/>
  <c r="F107" i="5" s="1"/>
  <c r="F114" i="5"/>
  <c r="E111" i="5"/>
  <c r="F111" i="5" s="1"/>
  <c r="E104" i="5"/>
  <c r="E108" i="5"/>
  <c r="F108" i="5" s="1"/>
  <c r="E112" i="5"/>
  <c r="F112" i="5" s="1"/>
  <c r="F129" i="5" s="1"/>
  <c r="E105" i="5"/>
  <c r="F105" i="5" s="1"/>
  <c r="E109" i="5"/>
  <c r="F109" i="5" s="1"/>
  <c r="E113" i="5"/>
  <c r="F113" i="5" s="1"/>
  <c r="E106" i="5"/>
  <c r="F106" i="5" s="1"/>
  <c r="E110" i="5"/>
  <c r="F110" i="5" s="1"/>
  <c r="B96" i="5"/>
  <c r="F202" i="4" l="1"/>
  <c r="F198" i="4"/>
  <c r="E178" i="4"/>
  <c r="F197" i="4"/>
  <c r="F178" i="4"/>
  <c r="F199" i="4"/>
  <c r="E120" i="5"/>
  <c r="F104" i="5"/>
  <c r="F128" i="5"/>
  <c r="E142" i="4"/>
  <c r="F127" i="5" l="1"/>
  <c r="F120" i="5"/>
  <c r="B104" i="3"/>
  <c r="M31" i="1"/>
  <c r="G214" i="7"/>
  <c r="H275" i="7" s="1"/>
  <c r="J43" i="7" l="1"/>
  <c r="J203" i="7"/>
  <c r="J155" i="7"/>
  <c r="J179" i="7"/>
  <c r="J107" i="7"/>
  <c r="J131" i="7"/>
  <c r="J282" i="7" s="1"/>
  <c r="J75" i="7"/>
  <c r="J278" i="7" s="1"/>
  <c r="J59" i="7"/>
  <c r="J83" i="7"/>
  <c r="J99" i="7"/>
  <c r="J67" i="7"/>
  <c r="J19" i="7"/>
  <c r="J27" i="7"/>
  <c r="J163" i="7"/>
  <c r="J11" i="7"/>
  <c r="J35" i="7"/>
  <c r="J139" i="7"/>
  <c r="J195" i="7"/>
  <c r="J280" i="7" s="1"/>
  <c r="J3" i="7"/>
  <c r="J147" i="7"/>
  <c r="J283" i="7" s="1"/>
  <c r="J115" i="7"/>
  <c r="J91" i="7"/>
  <c r="J51" i="7"/>
  <c r="J281" i="7" s="1"/>
  <c r="J123" i="7"/>
  <c r="J187" i="7"/>
  <c r="J171" i="7"/>
  <c r="J284" i="7" l="1"/>
  <c r="J277" i="7"/>
  <c r="J279" i="7"/>
  <c r="J211" i="7"/>
</calcChain>
</file>

<file path=xl/sharedStrings.xml><?xml version="1.0" encoding="utf-8"?>
<sst xmlns="http://schemas.openxmlformats.org/spreadsheetml/2006/main" count="1211" uniqueCount="491">
  <si>
    <t>Produkt(er)</t>
  </si>
  <si>
    <t>Antal</t>
  </si>
  <si>
    <t>Stykpris</t>
  </si>
  <si>
    <t>Samlet pris</t>
  </si>
  <si>
    <t>Joha Bukser - Uld - Blommelilla </t>
  </si>
  <si>
    <t>Størrelse: 130</t>
  </si>
  <si>
    <t>[ID113]</t>
  </si>
  <si>
    <r>
      <t>199,96DKK</t>
    </r>
    <r>
      <rPr>
        <b/>
        <sz val="11"/>
        <color rgb="FFF7675F"/>
        <rFont val="Calibri"/>
        <family val="2"/>
        <charset val="204"/>
        <scheme val="minor"/>
      </rPr>
      <t>99,98DKK</t>
    </r>
  </si>
  <si>
    <t>Minymo Vinterjakke - Navy m. Falsk Pels </t>
  </si>
  <si>
    <t>Størrelse: 10 år (140)</t>
  </si>
  <si>
    <t>[OF727]</t>
  </si>
  <si>
    <r>
      <t>599,96DKK</t>
    </r>
    <r>
      <rPr>
        <b/>
        <sz val="11"/>
        <color rgb="FFF7675F"/>
        <rFont val="Calibri"/>
        <family val="2"/>
        <charset val="204"/>
        <scheme val="minor"/>
      </rPr>
      <t>299,98DKK</t>
    </r>
  </si>
  <si>
    <t>Melton Strømper - Koksgrå m. Hulmønster </t>
  </si>
  <si>
    <t>Str: 39/41</t>
  </si>
  <si>
    <t>[IR478]</t>
  </si>
  <si>
    <r>
      <t>31,96DKK</t>
    </r>
    <r>
      <rPr>
        <b/>
        <sz val="11"/>
        <color rgb="FFF7675F"/>
        <rFont val="Calibri"/>
        <family val="2"/>
        <charset val="204"/>
        <scheme val="minor"/>
      </rPr>
      <t>15,98DKK</t>
    </r>
  </si>
  <si>
    <t>Reima Tec Vinterjakke - Muhvi - Pink m. Blomster </t>
  </si>
  <si>
    <t>Størrelse: 9 år (134)</t>
  </si>
  <si>
    <t>[OG497]</t>
  </si>
  <si>
    <r>
      <t>879,96DKK</t>
    </r>
    <r>
      <rPr>
        <b/>
        <sz val="11"/>
        <color rgb="FFF7675F"/>
        <rFont val="Calibri"/>
        <family val="2"/>
        <charset val="204"/>
        <scheme val="minor"/>
      </rPr>
      <t>439,98DKK</t>
    </r>
  </si>
  <si>
    <t>Molo T-shirt - Randi - Blue Slub </t>
  </si>
  <si>
    <t>[IG913]</t>
  </si>
  <si>
    <t>Molo Flyverdragt - Polaris - Koksgrå </t>
  </si>
  <si>
    <t>Størrelse: 3 år (98)</t>
  </si>
  <si>
    <t>[OF976]</t>
  </si>
  <si>
    <r>
      <t>1.039,96DKK</t>
    </r>
    <r>
      <rPr>
        <b/>
        <sz val="11"/>
        <color rgb="FFF7675F"/>
        <rFont val="Calibri"/>
        <family val="2"/>
        <charset val="204"/>
        <scheme val="minor"/>
      </rPr>
      <t>519,98DKK</t>
    </r>
  </si>
  <si>
    <t>Melton Strømper - Blommelilla m. Glitterprikker </t>
  </si>
  <si>
    <t>Str: 31/34</t>
  </si>
  <si>
    <t>[IR486]</t>
  </si>
  <si>
    <t>Molo Softshelljakke - Ulas - Skate Pool </t>
  </si>
  <si>
    <t>[OF027]</t>
  </si>
  <si>
    <r>
      <t>479,96DKK</t>
    </r>
    <r>
      <rPr>
        <b/>
        <sz val="11"/>
        <color rgb="FFF7675F"/>
        <rFont val="Calibri"/>
        <family val="2"/>
        <charset val="204"/>
        <scheme val="minor"/>
      </rPr>
      <t>239,98DKK</t>
    </r>
  </si>
  <si>
    <t>Minymo Softshelljakke - Lyseblå </t>
  </si>
  <si>
    <t>Størrelse: 11 år (146)</t>
  </si>
  <si>
    <t>[OF322]</t>
  </si>
  <si>
    <r>
      <t>319,96DKK</t>
    </r>
    <r>
      <rPr>
        <b/>
        <sz val="11"/>
        <color rgb="FFF7675F"/>
        <rFont val="Calibri"/>
        <family val="2"/>
        <charset val="204"/>
        <scheme val="minor"/>
      </rPr>
      <t>159,98DKK</t>
    </r>
  </si>
  <si>
    <r>
      <t>63,92DKK</t>
    </r>
    <r>
      <rPr>
        <b/>
        <sz val="11"/>
        <color rgb="FFF7675F"/>
        <rFont val="Calibri"/>
        <family val="2"/>
        <charset val="204"/>
        <scheme val="minor"/>
      </rPr>
      <t>31,96DKK</t>
    </r>
  </si>
  <si>
    <t>Joha Boxershorts - Uld/Bomuld - Navy m. Stjerner </t>
  </si>
  <si>
    <t>Størrelse: 90</t>
  </si>
  <si>
    <t>[HF831]</t>
  </si>
  <si>
    <r>
      <t>79,96DKK</t>
    </r>
    <r>
      <rPr>
        <b/>
        <sz val="11"/>
        <color rgb="FFF7675F"/>
        <rFont val="Calibri"/>
        <family val="2"/>
        <charset val="204"/>
        <scheme val="minor"/>
      </rPr>
      <t>39,98DKK</t>
    </r>
  </si>
  <si>
    <t>Reima Tec Luffer - Ote - Grå </t>
  </si>
  <si>
    <t>Størrelse: 1-2 år (80-92)</t>
  </si>
  <si>
    <t>[IL661]</t>
  </si>
  <si>
    <r>
      <t>239,96DKK</t>
    </r>
    <r>
      <rPr>
        <b/>
        <sz val="11"/>
        <color rgb="FFF7675F"/>
        <rFont val="Calibri"/>
        <family val="2"/>
        <charset val="204"/>
        <scheme val="minor"/>
      </rPr>
      <t>119,98DKK</t>
    </r>
  </si>
  <si>
    <t>Størrelse: 8 år (128)</t>
  </si>
  <si>
    <t>Subtotal:</t>
  </si>
  <si>
    <t>2.083,74DKK</t>
  </si>
  <si>
    <t>Heraf moms:</t>
  </si>
  <si>
    <t>0,00DKK</t>
  </si>
  <si>
    <t>Total:</t>
  </si>
  <si>
    <t>Наташа</t>
  </si>
  <si>
    <t>Лена</t>
  </si>
  <si>
    <t>Люба</t>
  </si>
  <si>
    <t>Creamie Top - Lys Rosa </t>
  </si>
  <si>
    <t>[IG448]</t>
  </si>
  <si>
    <r>
      <t>159,96DKK</t>
    </r>
    <r>
      <rPr>
        <b/>
        <sz val="11"/>
        <color rgb="FFF7675F"/>
        <rFont val="Calibri"/>
        <family val="2"/>
        <charset val="204"/>
        <scheme val="minor"/>
      </rPr>
      <t>79,98DKK</t>
    </r>
  </si>
  <si>
    <t>Joha Leggings - Uld - Blommelilla </t>
  </si>
  <si>
    <t>Størrelse: 140</t>
  </si>
  <si>
    <t>[HT316]</t>
  </si>
  <si>
    <t>Garcia T-shirt - Rød m. Print </t>
  </si>
  <si>
    <t>Størrelse: 116/122</t>
  </si>
  <si>
    <t>[ID067]</t>
  </si>
  <si>
    <r>
      <t>103,96DKK</t>
    </r>
    <r>
      <rPr>
        <b/>
        <sz val="11"/>
        <color rgb="FFF7675F"/>
        <rFont val="Calibri"/>
        <family val="2"/>
        <charset val="204"/>
        <scheme val="minor"/>
      </rPr>
      <t>41,58DKK</t>
    </r>
  </si>
  <si>
    <t>Størrelse: 140/146</t>
  </si>
  <si>
    <t>Størrelse: 6 år (116)</t>
  </si>
  <si>
    <t>Minymo Skjorte - Hvid m. Blonder </t>
  </si>
  <si>
    <t>[IH217]</t>
  </si>
  <si>
    <r>
      <t>183,96DKK</t>
    </r>
    <r>
      <rPr>
        <b/>
        <sz val="11"/>
        <color rgb="FFF7675F"/>
        <rFont val="Calibri"/>
        <family val="2"/>
        <charset val="204"/>
        <scheme val="minor"/>
      </rPr>
      <t>91,98DKK</t>
    </r>
  </si>
  <si>
    <t>Størrelse: 128/134</t>
  </si>
  <si>
    <t>Størrelse: 4 år (104)</t>
  </si>
  <si>
    <t>Joha 2-Pak Hipsters - Bordeaux/Grå </t>
  </si>
  <si>
    <t>[ØB056]</t>
  </si>
  <si>
    <t>Molo Vinterjakke - Castor - Gråmeleret </t>
  </si>
  <si>
    <t>Størrelse: 12 år (152)</t>
  </si>
  <si>
    <t>[OF967]</t>
  </si>
  <si>
    <r>
      <t>879,96DKK</t>
    </r>
    <r>
      <rPr>
        <b/>
        <sz val="11"/>
        <color rgb="FFF7675F"/>
        <rFont val="Calibri"/>
        <family val="2"/>
        <charset val="204"/>
        <scheme val="minor"/>
      </rPr>
      <t>519,98DKK</t>
    </r>
  </si>
  <si>
    <t>Molo Flyverdragt - Polaris - Skulls </t>
  </si>
  <si>
    <t>[OF998]</t>
  </si>
  <si>
    <r>
      <t>1.119,96DKK</t>
    </r>
    <r>
      <rPr>
        <b/>
        <sz val="11"/>
        <color rgb="FFF7675F"/>
        <rFont val="Calibri"/>
        <family val="2"/>
        <charset val="204"/>
        <scheme val="minor"/>
      </rPr>
      <t>559,98DKK</t>
    </r>
  </si>
  <si>
    <t>Lego Tec Flyverdragt - Jadon - Grøn/Gul </t>
  </si>
  <si>
    <t>[OG132]</t>
  </si>
  <si>
    <t>Størrelse: 2-4 år (92-104)</t>
  </si>
  <si>
    <t>Størrelse: 150</t>
  </si>
  <si>
    <t>Molo Flyverdragt - Polar - Mørk Armygrøn </t>
  </si>
  <si>
    <t>[OG654]</t>
  </si>
  <si>
    <t>3.016,46DKK</t>
  </si>
  <si>
    <t>-0,01DKK</t>
  </si>
  <si>
    <t>Маша</t>
  </si>
  <si>
    <t>я</t>
  </si>
  <si>
    <t>Надя</t>
  </si>
  <si>
    <t>Саша</t>
  </si>
  <si>
    <t>Лариса</t>
  </si>
  <si>
    <t>оплата</t>
  </si>
  <si>
    <t>доставка</t>
  </si>
  <si>
    <t>CRD_6207NR</t>
  </si>
  <si>
    <t>415428++++++4396 INET01\208\ESBJERG\WWWKIDSWORLDD 11.02.17 09.02.17 1714.86 DKK MCC5641</t>
  </si>
  <si>
    <t>-14 900.91 ?.</t>
  </si>
  <si>
    <t>Kids-world.dk</t>
  </si>
  <si>
    <t>Høgevej 19 - 6705 Esbjerg Ø</t>
  </si>
  <si>
    <t>Email: info@kids-world.dk - Telefon: (+45) 32 17 35 75</t>
  </si>
  <si>
    <t>------------------------------------------------------</t>
  </si>
  <si>
    <t>Ordre Nummer: 706953</t>
  </si>
  <si>
    <t>ePay transaktionsnummer: 95956838</t>
  </si>
  <si>
    <t>Faktura: http://www.kids-world.dk/account_history_info.php?order_id=706953</t>
  </si>
  <si>
    <t>Ordre Dato: 10/02/2017</t>
  </si>
  <si>
    <t>Produkter</t>
  </si>
  <si>
    <t>1 x Creamie Top - Lys Rosa (IG448) = 79,98DKK </t>
  </si>
  <si>
    <t>Størrelse 11 år (146)</t>
  </si>
  <si>
    <t>1 x Joha Leggings - Uld - Blommelilla (HT316) = 79,98DKK </t>
  </si>
  <si>
    <t>Størrelse 140</t>
  </si>
  <si>
    <t>1 x Garcia T-shirt - Rød m. Print (ID067) = 41,58DKK </t>
  </si>
  <si>
    <t>Størrelse 116/122</t>
  </si>
  <si>
    <t>Størrelse 140/146</t>
  </si>
  <si>
    <t>1 x Molo T-shirt - Randi - Blue Slub (IG913) = 99,98DKK </t>
  </si>
  <si>
    <t>Størrelse 6 år (116)</t>
  </si>
  <si>
    <t>Størrelse 10 år (140)</t>
  </si>
  <si>
    <t>1 x Minymo Skjorte - Hvid m. Blonder (IH217) = 91,98DKK </t>
  </si>
  <si>
    <t>Størrelse 128/134</t>
  </si>
  <si>
    <t>Størrelse 4 år (104)</t>
  </si>
  <si>
    <t>1 x Joha 2-Pak Hipsters - Bordeaux/Grå (ØB056) = 39,98DKK </t>
  </si>
  <si>
    <t>1 x Molo Vinterjakke - Castor - Gråmeleret (OF967) = 519,98DKK </t>
  </si>
  <si>
    <t>Størrelse 12 år (152)</t>
  </si>
  <si>
    <t>1 x Molo Flyverdragt - Polaris - Skulls (OF998) = 559,98DKK </t>
  </si>
  <si>
    <t>Størrelse 3 år (98)</t>
  </si>
  <si>
    <t>1 x Lego Tec Flyverdragt - Jadon - Grøn/Gul (OG132) = 439,98DKK </t>
  </si>
  <si>
    <t>Størrelse 8 år (128)</t>
  </si>
  <si>
    <t>1 x Reima Tec Luffer - Ote - Grå (IL661) = 119,98DKK </t>
  </si>
  <si>
    <t>Størrelse 2-4 år (92-104)</t>
  </si>
  <si>
    <t>Størrelse 150</t>
  </si>
  <si>
    <t>1 x Molo Flyverdragt - Polar - Mørk Armygrøn (OG654) = 519,98DKK </t>
  </si>
  <si>
    <t>Sub-Total: 3.016,46DKK</t>
  </si>
  <si>
    <t>International delivery (+150,00DKK): 150,00DKK</t>
  </si>
  <si>
    <t>Kreditkortgebyr: 1,10DKK</t>
  </si>
  <si>
    <t>Total: 3.167,56DKK</t>
  </si>
  <si>
    <t>IGOR FROLOV </t>
  </si>
  <si>
    <t>Permitina 12 kv 16</t>
  </si>
  <si>
    <t>Novosibirsk, 630078</t>
  </si>
  <si>
    <t>Russia</t>
  </si>
  <si>
    <t>Betaleradresse</t>
  </si>
  <si>
    <t>Betalingsmetode</t>
  </si>
  <si>
    <r>
      <t>списание по кидсу выкуп от 10/02</t>
    </r>
    <r>
      <rPr>
        <sz val="12"/>
        <color rgb="FF000000"/>
        <rFont val="Arial"/>
        <family val="2"/>
        <charset val="204"/>
      </rPr>
      <t> </t>
    </r>
  </si>
  <si>
    <t>16.02.2017 </t>
  </si>
  <si>
    <t>CRD_8MS33W 415428++++++4396 INET01\208\ESBJERG\WWWKIDSWORLDD 16.02.17 14.02.17 3167.56 DKK MCC5641 26 758,63р. </t>
  </si>
  <si>
    <t>курс вышел 8,45р. за крону </t>
  </si>
  <si>
    <r>
      <t>списание по кидсу выкуп от 09/02</t>
    </r>
    <r>
      <rPr>
        <sz val="12"/>
        <color rgb="FF000000"/>
        <rFont val="Arial"/>
        <family val="2"/>
        <charset val="204"/>
      </rPr>
      <t> </t>
    </r>
  </si>
  <si>
    <t>12.02.2017 </t>
  </si>
  <si>
    <t>курс вышел 8,85р.</t>
  </si>
  <si>
    <t xml:space="preserve">17 вещей </t>
  </si>
  <si>
    <t>1 x Joha Bukser - Uld - Blommelilla (ID113) = 99,98DKK </t>
  </si>
  <si>
    <t>Størrelse 130</t>
  </si>
  <si>
    <t>1 x Minymo Vinterjakke - Navy m. Falsk Pels (OF727) = 299,98DKK </t>
  </si>
  <si>
    <t>1 x Melton Strømper - Koksgrå m. Hulmønster (IR478) = 15,98DKK </t>
  </si>
  <si>
    <t>Str 39/41</t>
  </si>
  <si>
    <t>1 x Reima Tec Vinterjakke - Muhvi - Pink m. Blomster (OG497) = 439,98DKK </t>
  </si>
  <si>
    <t>Størrelse 9 år (134)</t>
  </si>
  <si>
    <t>1 x Melton Strømper - Blommelilla m. Glitterprikker (IR486) = 15,98DKK </t>
  </si>
  <si>
    <t>Str 31/34</t>
  </si>
  <si>
    <t>1 x Molo Softshelljakke - Ulas - Skate Pool (OF027) = 239,98DKK </t>
  </si>
  <si>
    <t>1 x Minymo Softshelljakke - Lyseblå (OF322) = 159,98DKK </t>
  </si>
  <si>
    <t>2 x Melton Strømper - Blommelilla m. Glitterprikker (IR486) = 31,96DKK </t>
  </si>
  <si>
    <t>1 x Joha Boxershorts - Uld/Bomuld - Navy m. Stjerner (HF831) = 39,98DKK </t>
  </si>
  <si>
    <t>Størrelse 90</t>
  </si>
  <si>
    <t>Størrelse 1-2 år (80-92)</t>
  </si>
  <si>
    <t>Sub-Total: 2.083,74DKK</t>
  </si>
  <si>
    <t>Total: 2.234,84DKK</t>
  </si>
  <si>
    <r>
      <t xml:space="preserve">CRD_6207NR 415428++++++4396 INET01\208\ESBJERG\WWWKIDSWORLDD 11.02.17 09.02.17 </t>
    </r>
    <r>
      <rPr>
        <b/>
        <sz val="12"/>
        <color rgb="FF000000"/>
        <rFont val="Arial"/>
        <family val="2"/>
        <charset val="204"/>
      </rPr>
      <t>1714.86</t>
    </r>
    <r>
      <rPr>
        <sz val="12"/>
        <color rgb="FF000000"/>
        <rFont val="Arial"/>
        <family val="2"/>
        <charset val="204"/>
      </rPr>
      <t xml:space="preserve"> DKK MCC5641 15 170,91р. </t>
    </r>
  </si>
  <si>
    <t>доставка в %</t>
  </si>
  <si>
    <t>цена в кронах</t>
  </si>
  <si>
    <t>в кронах с дост</t>
  </si>
  <si>
    <t>в рублях</t>
  </si>
  <si>
    <t>курс</t>
  </si>
  <si>
    <t>доставка + банк</t>
  </si>
  <si>
    <t>итого</t>
  </si>
  <si>
    <t>списание</t>
  </si>
  <si>
    <t>цена</t>
  </si>
  <si>
    <t>с дост</t>
  </si>
  <si>
    <t>в руб</t>
  </si>
  <si>
    <t>опл</t>
  </si>
  <si>
    <t>перевести на карту</t>
  </si>
  <si>
    <t>Joha Leggings - Uld - Lyserød/Blommestribet </t>
  </si>
  <si>
    <t>Størrelse : 150</t>
  </si>
  <si>
    <t>[JC557]</t>
  </si>
  <si>
    <r>
      <t>199,95DKK</t>
    </r>
    <r>
      <rPr>
        <b/>
        <sz val="9"/>
        <color rgb="FFF7675F"/>
        <rFont val="Arial"/>
        <family val="2"/>
        <charset val="204"/>
      </rPr>
      <t>99,98DKK</t>
    </r>
  </si>
  <si>
    <t>Joha Bluse - Uld - Lyserød/Blommestribet </t>
  </si>
  <si>
    <t>[JC559]</t>
  </si>
  <si>
    <t>Creamie Kjole - Mint m. Blomster </t>
  </si>
  <si>
    <t>Størrelse : 7 år (122)</t>
  </si>
  <si>
    <t>[IZ132]</t>
  </si>
  <si>
    <r>
      <t>349,95DKK</t>
    </r>
    <r>
      <rPr>
        <b/>
        <sz val="9"/>
        <color rgb="FFF7675F"/>
        <rFont val="Arial"/>
        <family val="2"/>
        <charset val="204"/>
      </rPr>
      <t>174,98DKK</t>
    </r>
  </si>
  <si>
    <t>Creamie Bluse - Koral </t>
  </si>
  <si>
    <t>[IR135]</t>
  </si>
  <si>
    <r>
      <t>279,95DKK</t>
    </r>
    <r>
      <rPr>
        <b/>
        <sz val="9"/>
        <color rgb="FFF7675F"/>
        <rFont val="Arial"/>
        <family val="2"/>
        <charset val="204"/>
      </rPr>
      <t>139,98DKK</t>
    </r>
  </si>
  <si>
    <t>Lego Star Wars Kasket - Sort m. R2D2 </t>
  </si>
  <si>
    <t>Størrelse : 56 cm</t>
  </si>
  <si>
    <t>[IP524]</t>
  </si>
  <si>
    <r>
      <t>149,95DKK</t>
    </r>
    <r>
      <rPr>
        <b/>
        <sz val="9"/>
        <color rgb="FFF7675F"/>
        <rFont val="Arial"/>
        <family val="2"/>
        <charset val="204"/>
      </rPr>
      <t>74,98DKK</t>
    </r>
  </si>
  <si>
    <r>
      <t>299,90DKK</t>
    </r>
    <r>
      <rPr>
        <b/>
        <sz val="9"/>
        <color rgb="FFF7675F"/>
        <rFont val="Arial"/>
        <family val="2"/>
        <charset val="204"/>
      </rPr>
      <t>149,96DKK</t>
    </r>
  </si>
  <si>
    <t>Lego Star Wars Fleecehue - Navy </t>
  </si>
  <si>
    <t>Størrelse : 53 cm</t>
  </si>
  <si>
    <t>[IB667]</t>
  </si>
  <si>
    <t>Lego Star Wars T-shirt - Navy m. Yoda </t>
  </si>
  <si>
    <t>[IX183]</t>
  </si>
  <si>
    <t>Hummel Strømper - Tinsu - Uld - Grå/Rød </t>
  </si>
  <si>
    <t>Str : 32/36</t>
  </si>
  <si>
    <t>[ØC404]</t>
  </si>
  <si>
    <r>
      <t>59,95DKK</t>
    </r>
    <r>
      <rPr>
        <b/>
        <sz val="9"/>
        <color rgb="FFF7675F"/>
        <rFont val="Arial"/>
        <family val="2"/>
        <charset val="204"/>
      </rPr>
      <t>29,98DKK</t>
    </r>
  </si>
  <si>
    <t>Molo Hue - Nico - Casino Star </t>
  </si>
  <si>
    <t>Størrelse : 6-8 år (116-128)</t>
  </si>
  <si>
    <t>[IO914]</t>
  </si>
  <si>
    <t>Molo Softshelljakke - Ulas - Scorpions </t>
  </si>
  <si>
    <t>Størrelse : 12 år (152)</t>
  </si>
  <si>
    <t>[OG404]</t>
  </si>
  <si>
    <r>
      <t>599,95DKK</t>
    </r>
    <r>
      <rPr>
        <b/>
        <sz val="9"/>
        <color rgb="FFF7675F"/>
        <rFont val="Arial"/>
        <family val="2"/>
        <charset val="204"/>
      </rPr>
      <t>299,98DKK</t>
    </r>
  </si>
  <si>
    <t>Molo Slip-On Sko - Zeus - Delicate Cacti </t>
  </si>
  <si>
    <t>Str : 31</t>
  </si>
  <si>
    <t>[KB623]</t>
  </si>
  <si>
    <r>
      <t>299,95DKK</t>
    </r>
    <r>
      <rPr>
        <b/>
        <sz val="9"/>
        <color rgb="FFF7675F"/>
        <rFont val="Arial"/>
        <family val="2"/>
        <charset val="204"/>
      </rPr>
      <t>149,98DKK</t>
    </r>
  </si>
  <si>
    <t>Color Kids Badebukser - UV40 - Sort/Lyseblå m. Stjerner </t>
  </si>
  <si>
    <t>Størrelse : 2 år (92)</t>
  </si>
  <si>
    <t>[IG386]</t>
  </si>
  <si>
    <r>
      <t>119,95DKK</t>
    </r>
    <r>
      <rPr>
        <b/>
        <sz val="9"/>
        <color rgb="FFF7675F"/>
        <rFont val="Arial"/>
        <family val="2"/>
        <charset val="204"/>
      </rPr>
      <t>71,97DKK</t>
    </r>
  </si>
  <si>
    <t>Color Kids Badebukser - UV40 - Blå/Orange m. Stjerner </t>
  </si>
  <si>
    <t>[IG388]</t>
  </si>
  <si>
    <r>
      <t>239,90DKK</t>
    </r>
    <r>
      <rPr>
        <b/>
        <sz val="9"/>
        <color rgb="FFF7675F"/>
        <rFont val="Arial"/>
        <family val="2"/>
        <charset val="204"/>
      </rPr>
      <t>143,94DKK</t>
    </r>
  </si>
  <si>
    <t>Small Rags Skjorte - Navy Denim </t>
  </si>
  <si>
    <t>[IU400]</t>
  </si>
  <si>
    <r>
      <t>219,95DKK</t>
    </r>
    <r>
      <rPr>
        <b/>
        <sz val="9"/>
        <color rgb="FFF7675F"/>
        <rFont val="Arial"/>
        <family val="2"/>
        <charset val="204"/>
      </rPr>
      <t>109,98DKK</t>
    </r>
  </si>
  <si>
    <t>Lego Star Wars T-shirt - Gråmeleret m. Print </t>
  </si>
  <si>
    <t>[JB828]</t>
  </si>
  <si>
    <t>Lego Star Wars Kasket - Navy m. Stormtrooper </t>
  </si>
  <si>
    <t>Størrelse : 54 cm</t>
  </si>
  <si>
    <t>[JB618]</t>
  </si>
  <si>
    <t>Størrelse : 6 år (116)</t>
  </si>
  <si>
    <t>Molo Sweatshirt - Marton - Camo Palm Stripe </t>
  </si>
  <si>
    <t>Størrelse : 10 år (140)</t>
  </si>
  <si>
    <t>[JB954]</t>
  </si>
  <si>
    <r>
      <t>399,95DKK</t>
    </r>
    <r>
      <rPr>
        <b/>
        <sz val="9"/>
        <color rgb="FFF7675F"/>
        <rFont val="Arial"/>
        <family val="2"/>
        <charset val="204"/>
      </rPr>
      <t>199,98DKK</t>
    </r>
  </si>
  <si>
    <t>Molo Vinterhue - Natt - Regnbuestribet </t>
  </si>
  <si>
    <t>Størrelse : 9-12 år (134-152)</t>
  </si>
  <si>
    <t>[HX961]</t>
  </si>
  <si>
    <t>Color Kids Bikini - UV40 - Sort/Pink m. Stjerner </t>
  </si>
  <si>
    <t>[IG387]</t>
  </si>
  <si>
    <r>
      <t>179,95DKK</t>
    </r>
    <r>
      <rPr>
        <b/>
        <sz val="9"/>
        <color rgb="FFF7675F"/>
        <rFont val="Arial"/>
        <family val="2"/>
        <charset val="204"/>
      </rPr>
      <t>107,97DKK</t>
    </r>
  </si>
  <si>
    <t>Molo T-Shirt - Rimona - Graceful Swimmers </t>
  </si>
  <si>
    <t>[IR576]</t>
  </si>
  <si>
    <t>Creamie Kjole - Koral </t>
  </si>
  <si>
    <t>[IZ121]</t>
  </si>
  <si>
    <r>
      <t>269,95DKK</t>
    </r>
    <r>
      <rPr>
        <b/>
        <sz val="9"/>
        <color rgb="FFF7675F"/>
        <rFont val="Arial"/>
        <family val="2"/>
        <charset val="204"/>
      </rPr>
      <t>134,98DKK</t>
    </r>
  </si>
  <si>
    <t>Størrelse : 8 år (128)</t>
  </si>
  <si>
    <t>Str : 37/40</t>
  </si>
  <si>
    <t>Decoy Basis Strømper - Grå Meleret </t>
  </si>
  <si>
    <t>Str : 41/44</t>
  </si>
  <si>
    <t>[G344]</t>
  </si>
  <si>
    <r>
      <t>24,95DKK</t>
    </r>
    <r>
      <rPr>
        <b/>
        <sz val="9"/>
        <color rgb="FFF7675F"/>
        <rFont val="Arial"/>
        <family val="2"/>
        <charset val="204"/>
      </rPr>
      <t>14,97DKK</t>
    </r>
  </si>
  <si>
    <t>Creamie Top - Koral m. Blonder </t>
  </si>
  <si>
    <t>[JB348]</t>
  </si>
  <si>
    <t>Molo Jeans - Ames - Grå </t>
  </si>
  <si>
    <t>[JB950]</t>
  </si>
  <si>
    <r>
      <t>499,95DKK</t>
    </r>
    <r>
      <rPr>
        <b/>
        <sz val="9"/>
        <color rgb="FFF7675F"/>
        <rFont val="Arial"/>
        <family val="2"/>
        <charset val="204"/>
      </rPr>
      <t>249,98DKK</t>
    </r>
  </si>
  <si>
    <t>Molo T-shirt - Raphael - Oatmeal Melange </t>
  </si>
  <si>
    <t>[JB062]</t>
  </si>
  <si>
    <r>
      <t>249,95DKK</t>
    </r>
    <r>
      <rPr>
        <b/>
        <sz val="9"/>
        <color rgb="FFF7675F"/>
        <rFont val="Arial"/>
        <family val="2"/>
        <charset val="204"/>
      </rPr>
      <t>124,98DKK</t>
    </r>
  </si>
  <si>
    <t>Creamie T-shirt - Creme m. Piger </t>
  </si>
  <si>
    <t>[IR116]</t>
  </si>
  <si>
    <r>
      <t>169,95DKK</t>
    </r>
    <r>
      <rPr>
        <b/>
        <sz val="9"/>
        <color rgb="FFF7675F"/>
        <rFont val="Arial"/>
        <family val="2"/>
        <charset val="204"/>
      </rPr>
      <t>84,98DKK</t>
    </r>
  </si>
  <si>
    <t>Creamie Kjole - Koral m. Blonder </t>
  </si>
  <si>
    <t>Størrelse : 9 år (134)</t>
  </si>
  <si>
    <t>[IR108]</t>
  </si>
  <si>
    <t>Creamie Kjole - Rosa/Koksgrå m. Blondetryk </t>
  </si>
  <si>
    <t>[IJ401]</t>
  </si>
  <si>
    <t>Molo Softshelljakke - Hestie - Delicate Cacti </t>
  </si>
  <si>
    <t>[OG398]</t>
  </si>
  <si>
    <t>Molo Undertrøje - Jim - Wild Cats </t>
  </si>
  <si>
    <t>Størrelse : 146/152</t>
  </si>
  <si>
    <t>[IR545]</t>
  </si>
  <si>
    <r>
      <t>179,95DKK</t>
    </r>
    <r>
      <rPr>
        <b/>
        <sz val="9"/>
        <color rgb="FFF7675F"/>
        <rFont val="Arial"/>
        <family val="2"/>
        <charset val="204"/>
      </rPr>
      <t>89,98DKK</t>
    </r>
  </si>
  <si>
    <t>Creamie Kjole - Pudder m. Blomster </t>
  </si>
  <si>
    <t>Størrelse : 11 år (146)</t>
  </si>
  <si>
    <t>[IZ124]</t>
  </si>
  <si>
    <t>Molo Hue - Namora - Wild Cats </t>
  </si>
  <si>
    <t>[IO898]</t>
  </si>
  <si>
    <t>мамаАси</t>
  </si>
  <si>
    <t>маика</t>
  </si>
  <si>
    <t>Ксюша</t>
  </si>
  <si>
    <t>Маика</t>
  </si>
  <si>
    <t>Катя</t>
  </si>
  <si>
    <t>Юля</t>
  </si>
  <si>
    <t>Molo Sweatshirt - Manuel - Camo Cactus </t>
  </si>
  <si>
    <t>[IS942]</t>
  </si>
  <si>
    <r>
      <t>399,95DKK</t>
    </r>
    <r>
      <rPr>
        <b/>
        <sz val="9"/>
        <color rgb="FFF7675F"/>
        <rFont val="Arial"/>
        <family val="2"/>
        <charset val="204"/>
      </rPr>
      <t>199.97DKK</t>
    </r>
  </si>
  <si>
    <t>Molo Undertrøje - Joshlyn - Graceful Swimmers </t>
  </si>
  <si>
    <t>Størrelse : 134/140</t>
  </si>
  <si>
    <t>[IR546]</t>
  </si>
  <si>
    <r>
      <t>179,95DKK</t>
    </r>
    <r>
      <rPr>
        <b/>
        <sz val="9"/>
        <color rgb="FFF7675F"/>
        <rFont val="Arial"/>
        <family val="2"/>
        <charset val="204"/>
      </rPr>
      <t>89.98DKK</t>
    </r>
  </si>
  <si>
    <t>Indkøbskurv (Ret)</t>
  </si>
  <si>
    <t>1 x</t>
  </si>
  <si>
    <t>Joha Bluse - Uld - Lyserød/Blommestribet</t>
  </si>
  <si>
    <t>- Størrelse: 150</t>
  </si>
  <si>
    <t>79,98DKK</t>
  </si>
  <si>
    <t>Color Kids Badebukser - UV40 - Blå/Orange m. Stjerner</t>
  </si>
  <si>
    <t>- Størrelse: 10 år (140)</t>
  </si>
  <si>
    <t>57,58DKK</t>
  </si>
  <si>
    <t>Joha Leggings - Uld - Lyserød/Blommestribet</t>
  </si>
  <si>
    <t>Creamie Kjole - Mint m. Blomster</t>
  </si>
  <si>
    <t>- Størrelse: 7 år (122)</t>
  </si>
  <si>
    <t>139,98DKK</t>
  </si>
  <si>
    <t>Creamie Bluse - Koral</t>
  </si>
  <si>
    <t>111,98DKK</t>
  </si>
  <si>
    <t>2 x</t>
  </si>
  <si>
    <t>Lego Star Wars Kasket - Sort m. R2D2</t>
  </si>
  <si>
    <t>- Størrelse: 56 cm</t>
  </si>
  <si>
    <t>119,96DKK</t>
  </si>
  <si>
    <t>Lego Star Wars Fleecehue - Navy</t>
  </si>
  <si>
    <t>- Størrelse: 53 cm</t>
  </si>
  <si>
    <t>59,98DKK</t>
  </si>
  <si>
    <t>Lego Star Wars T-shirt - Navy m. Yoda</t>
  </si>
  <si>
    <t>Hummel Strømper - Tinsu - Uld - Grå/Rød</t>
  </si>
  <si>
    <t>- Str: 32/36</t>
  </si>
  <si>
    <t>23,98DKK</t>
  </si>
  <si>
    <t>Molo Hue - Nico - Casino Star</t>
  </si>
  <si>
    <t>- Størrelse: 6-8 år (116-128)</t>
  </si>
  <si>
    <t>Molo Softshelljakke - Ulas - Scorpions</t>
  </si>
  <si>
    <t>- Størrelse: 12 år (152)</t>
  </si>
  <si>
    <t>239,98DKK</t>
  </si>
  <si>
    <t>Molo Slip-On Sko - Zeus - Delicate Cacti</t>
  </si>
  <si>
    <t>- Str: 31</t>
  </si>
  <si>
    <t>119,98DKK</t>
  </si>
  <si>
    <t>Color Kids Badebukser - UV40 - Sort/Lyseblå m. Stjerner</t>
  </si>
  <si>
    <t>- Størrelse: 2 år (92)</t>
  </si>
  <si>
    <t>115,16DKK</t>
  </si>
  <si>
    <t>Small Rags Skjorte - Navy Denim</t>
  </si>
  <si>
    <t>87,98DKK</t>
  </si>
  <si>
    <t>Lego Star Wars T-shirt - Gråmeleret m. Print</t>
  </si>
  <si>
    <t>Lego Star Wars Kasket - Navy m. Stormtrooper</t>
  </si>
  <si>
    <t>- Størrelse: 54 cm</t>
  </si>
  <si>
    <t>- Størrelse: 6 år (116)</t>
  </si>
  <si>
    <t>Molo Sweatshirt - Marton - Camo Palm Stripe</t>
  </si>
  <si>
    <t>159,98DKK</t>
  </si>
  <si>
    <t>Molo Vinterhue - Natt - Regnbuestribet</t>
  </si>
  <si>
    <t>- Størrelse: 9-12 år (134-152)</t>
  </si>
  <si>
    <t>Color Kids Bikini - UV40 - Sort/Pink m. Stjerner</t>
  </si>
  <si>
    <t>86,38DKK</t>
  </si>
  <si>
    <t>Molo T-Shirt - Rimona - Graceful Swimmers</t>
  </si>
  <si>
    <t>Creamie Kjole - Koral</t>
  </si>
  <si>
    <t>107,98DKK</t>
  </si>
  <si>
    <t>- Størrelse: 8 år (128)</t>
  </si>
  <si>
    <t>- Str: 37/40</t>
  </si>
  <si>
    <t>Decoy Basis Strømper - Grå Meleret</t>
  </si>
  <si>
    <t>- Str: 41/44</t>
  </si>
  <si>
    <t>11,98DKK</t>
  </si>
  <si>
    <t>Creamie Top - Koral m. Blonder</t>
  </si>
  <si>
    <t>Molo Jeans - Ames - Grå</t>
  </si>
  <si>
    <t>199,98DKK</t>
  </si>
  <si>
    <t>Molo T-shirt - Raphael - Oatmeal Melange</t>
  </si>
  <si>
    <t>99,98DKK</t>
  </si>
  <si>
    <t>Creamie T-shirt - Creme m. Piger</t>
  </si>
  <si>
    <t>67,98DKK</t>
  </si>
  <si>
    <t>Creamie Kjole - Koral m. Blonder</t>
  </si>
  <si>
    <t>- Størrelse: 9 år (134)</t>
  </si>
  <si>
    <t>Creamie Kjole - Rosa/Koksgrå m. Blondetryk</t>
  </si>
  <si>
    <t>Molo Softshelljakke - Hestie - Delicate Cacti</t>
  </si>
  <si>
    <t>Molo Undertrøje - Jim - Wild Cats</t>
  </si>
  <si>
    <t>- Størrelse: 146/152</t>
  </si>
  <si>
    <t>71,98DKK</t>
  </si>
  <si>
    <t>Creamie Kjole - Pudder m. Blomster</t>
  </si>
  <si>
    <t>- Størrelse: 11 år (146)</t>
  </si>
  <si>
    <t>Molo Hue - Namora - Wild Cats</t>
  </si>
  <si>
    <t>Molo Sweatshirt - Manuel - Camo Cactus</t>
  </si>
  <si>
    <t>Molo Undertrøje - Joshlyn - Graceful Swimmers</t>
  </si>
  <si>
    <t>- Størrelse: 134/140</t>
  </si>
  <si>
    <t>Sub-Total:</t>
  </si>
  <si>
    <t>4.249,46DKK</t>
  </si>
  <si>
    <t>International delivery (+150,00DKK):</t>
  </si>
  <si>
    <t>150,00DKK</t>
  </si>
  <si>
    <t>4.399,46DKK</t>
  </si>
  <si>
    <t>INDKØBSKURV</t>
  </si>
  <si>
    <t>Minymo Softshell Jakke - Navy/Grå stribet </t>
  </si>
  <si>
    <t>[OG740]</t>
  </si>
  <si>
    <r>
      <t>399,96DKK</t>
    </r>
    <r>
      <rPr>
        <b/>
        <sz val="11"/>
        <color rgb="FFF7675F"/>
        <rFont val="Calibri"/>
        <family val="2"/>
        <charset val="204"/>
        <scheme val="minor"/>
      </rPr>
      <t>199,98DKK</t>
    </r>
  </si>
  <si>
    <t>Me Too Undertøj - 2-dele - Navy/Neongul m. Traktor </t>
  </si>
  <si>
    <t>[IO197]</t>
  </si>
  <si>
    <r>
      <t>143,96DKK</t>
    </r>
    <r>
      <rPr>
        <b/>
        <sz val="11"/>
        <color rgb="FFF7675F"/>
        <rFont val="Calibri"/>
        <family val="2"/>
        <charset val="204"/>
        <scheme val="minor"/>
      </rPr>
      <t>71,98DKK</t>
    </r>
  </si>
  <si>
    <t>Me Too T-shirt - Grøn m. Print </t>
  </si>
  <si>
    <t>[IU283]</t>
  </si>
  <si>
    <r>
      <t>103,96DKK</t>
    </r>
    <r>
      <rPr>
        <b/>
        <sz val="11"/>
        <color rgb="FFF7675F"/>
        <rFont val="Calibri"/>
        <family val="2"/>
        <charset val="204"/>
        <scheme val="minor"/>
      </rPr>
      <t>51,98DKK</t>
    </r>
  </si>
  <si>
    <t>Me Too Bluse - Rosa m. Hest </t>
  </si>
  <si>
    <t>[IU262]</t>
  </si>
  <si>
    <t>Me Too Bluse - Gråmeleret m. Hest </t>
  </si>
  <si>
    <t>[IU253]</t>
  </si>
  <si>
    <t>Me Too Jeggings - Navy Denim </t>
  </si>
  <si>
    <t>[IS034]</t>
  </si>
  <si>
    <t>Me Too T-shirt - Mint </t>
  </si>
  <si>
    <t>[JB082]</t>
  </si>
  <si>
    <r>
      <t>119,96DKK</t>
    </r>
    <r>
      <rPr>
        <b/>
        <sz val="11"/>
        <color rgb="FFF7675F"/>
        <rFont val="Calibri"/>
        <family val="2"/>
        <charset val="204"/>
        <scheme val="minor"/>
      </rPr>
      <t>59,98DKK</t>
    </r>
  </si>
  <si>
    <t>Molo Undertrøje - Joshlyn - Wild Cats </t>
  </si>
  <si>
    <t>[IP115]</t>
  </si>
  <si>
    <t>Reima Bøllehat - UV50 - Tropical - Gul </t>
  </si>
  <si>
    <t>[JC149]</t>
  </si>
  <si>
    <t>Molo Kjole - Cilicia - Street Birds </t>
  </si>
  <si>
    <t>Størrelse : 122/128</t>
  </si>
  <si>
    <t>[JC023]</t>
  </si>
  <si>
    <r>
      <t>279,96DKK</t>
    </r>
    <r>
      <rPr>
        <b/>
        <sz val="11"/>
        <color rgb="FFF7675F"/>
        <rFont val="Calibri"/>
        <family val="2"/>
        <charset val="204"/>
        <scheme val="minor"/>
      </rPr>
      <t>139,98DKK</t>
    </r>
  </si>
  <si>
    <t>Molo Sweatpants - Ashton - Iron Gate </t>
  </si>
  <si>
    <t>[IP766]</t>
  </si>
  <si>
    <t>Molo Sweatpants - Ashton - Støvet Petroleum </t>
  </si>
  <si>
    <t>[IS943]</t>
  </si>
  <si>
    <t>Molo Sweatpants - Ashton - Gråmeleret </t>
  </si>
  <si>
    <t>Størrelse : 14 år (164)</t>
  </si>
  <si>
    <t>[IO879]</t>
  </si>
  <si>
    <t>Molo Bluse - Regin - Skater Bridge </t>
  </si>
  <si>
    <t>[IO890]</t>
  </si>
  <si>
    <t>Minymo Tunika - Hvid m. Flamingo </t>
  </si>
  <si>
    <t>[JA969]</t>
  </si>
  <si>
    <r>
      <t>127,96DKK</t>
    </r>
    <r>
      <rPr>
        <b/>
        <sz val="11"/>
        <color rgb="FFF7675F"/>
        <rFont val="Calibri"/>
        <family val="2"/>
        <charset val="204"/>
        <scheme val="minor"/>
      </rPr>
      <t>63,98DKK</t>
    </r>
  </si>
  <si>
    <t>Mikk-Line Bomuldshue - Turkis </t>
  </si>
  <si>
    <t>[ID182]</t>
  </si>
  <si>
    <t>Mikk-Line Hue - Pink </t>
  </si>
  <si>
    <t>[HJ047]</t>
  </si>
  <si>
    <t>Molo T-shirt - Ruxx - Hvid m. Skeletfisk </t>
  </si>
  <si>
    <t>Størrelse : 16 år (176)</t>
  </si>
  <si>
    <t>[IO052]</t>
  </si>
  <si>
    <t>Me Too T-Shirt - Turkis m. Palmer/Biler </t>
  </si>
  <si>
    <t>[JA367]</t>
  </si>
  <si>
    <t>Me Too T-Shirt - Koksgrå/Gråmeleret m. Fisk </t>
  </si>
  <si>
    <t>Størrelse : 3 år (98)</t>
  </si>
  <si>
    <t>[JA362]</t>
  </si>
  <si>
    <t>Me Too Leggings - Creme m. Hesteprint </t>
  </si>
  <si>
    <t>[IU248]</t>
  </si>
  <si>
    <t>Viking Termostøvler - Cerise m. Sort </t>
  </si>
  <si>
    <t>Str : 26</t>
  </si>
  <si>
    <t>[K526]</t>
  </si>
  <si>
    <r>
      <t>319,96DKK</t>
    </r>
    <r>
      <rPr>
        <b/>
        <sz val="11"/>
        <color rgb="FFF7675F"/>
        <rFont val="Calibri"/>
        <family val="2"/>
        <charset val="204"/>
        <scheme val="minor"/>
      </rPr>
      <t>191,98DKK</t>
    </r>
  </si>
  <si>
    <t>Viking Termostøvler - Rød/Orange </t>
  </si>
  <si>
    <t>Str : 34</t>
  </si>
  <si>
    <t>[KA135]</t>
  </si>
  <si>
    <r>
      <t>279,96DKK</t>
    </r>
    <r>
      <rPr>
        <b/>
        <sz val="11"/>
        <color rgb="FFF7675F"/>
        <rFont val="Calibri"/>
        <family val="2"/>
        <charset val="204"/>
        <scheme val="minor"/>
      </rPr>
      <t>167,98DKK</t>
    </r>
  </si>
  <si>
    <t>2.299,48DKK</t>
  </si>
  <si>
    <t>0,01DKK</t>
  </si>
  <si>
    <t>Аня</t>
  </si>
  <si>
    <t>Molo T-shirt - Ruxx - Hvid m. Skeletfisk</t>
  </si>
  <si>
    <t>- Størrelse: 16 år (176)</t>
  </si>
  <si>
    <t>Me Too T-shirt - Grøn m. Print</t>
  </si>
  <si>
    <t>51,98DKK</t>
  </si>
  <si>
    <t>Me Too Leggings - Creme m. Hesteprint</t>
  </si>
  <si>
    <t>Me Too T-Shirt - Koksgrå/Gråmeleret m. Fisk</t>
  </si>
  <si>
    <t>- Størrelse: 3 år (98)</t>
  </si>
  <si>
    <t>63,98DKK</t>
  </si>
  <si>
    <t>Me Too T-Shirt - Turkis m. Palmer/Biler</t>
  </si>
  <si>
    <t>Mikk-Line Hue - Pink</t>
  </si>
  <si>
    <t>31,98DKK</t>
  </si>
  <si>
    <t>Mikk-Line Bomuldshue - Turkis</t>
  </si>
  <si>
    <t>Minymo Tunika - Hvid m. Flamingo</t>
  </si>
  <si>
    <t>Reima Bøllehat - UV50 - Tropical - Gul</t>
  </si>
  <si>
    <t>Me Too Undertøj - 2-dele - Navy/Neongul m. Traktor</t>
  </si>
  <si>
    <t>Molo Kjole - Cilicia - Street Birds</t>
  </si>
  <si>
    <t>- Størrelse: 122/128</t>
  </si>
  <si>
    <t>Me Too Bluse - Gråmeleret m. Hest</t>
  </si>
  <si>
    <t>Me Too Bluse - Rosa m. Hest</t>
  </si>
  <si>
    <t>Viking Termostøvler - Rød/Orange</t>
  </si>
  <si>
    <t>- Str: 34</t>
  </si>
  <si>
    <t>167,98DKK</t>
  </si>
  <si>
    <t>Molo Undertrøje - Joshlyn - Wild Cats</t>
  </si>
  <si>
    <t>Viking Termostøvler - Cerise m. Sort</t>
  </si>
  <si>
    <t>- Str: 26</t>
  </si>
  <si>
    <t>191,98DKK</t>
  </si>
  <si>
    <t>Molo Sweatpants - Ashton - Støvet Petroleum</t>
  </si>
  <si>
    <t>Me Too T-shirt - Mint</t>
  </si>
  <si>
    <t>Me Too Jeggings - Navy Denim</t>
  </si>
  <si>
    <t>Minymo Softshell Jakke - Navy/Grå stribet</t>
  </si>
  <si>
    <t>Molo Sweatpants - Ashton - Iron Gate</t>
  </si>
  <si>
    <t>Molo Sweatpants - Ashton - Gråmeleret</t>
  </si>
  <si>
    <t>- Størrelse: 14 år (164)</t>
  </si>
  <si>
    <t>Molo Bluse - Regin - Skater Bridge</t>
  </si>
  <si>
    <t>Kreditkortgebyr:</t>
  </si>
  <si>
    <t>1,10DKK</t>
  </si>
  <si>
    <t>2.450,58DKK</t>
  </si>
  <si>
    <t>CRD_62A2EA</t>
  </si>
  <si>
    <t>548601++++++7827 INET01\DNK\Esbjerg\wwwkidsworldd 03.08.17 01.08.17 2450.58 DKK MCC5641</t>
  </si>
  <si>
    <t>CRD_6RC245</t>
  </si>
  <si>
    <t>548601++++++7827 INET01\DNK\Esbjerg\wwwkidsworldd 29.07.17 27.07.17 4400.56 DKK MCC5641</t>
  </si>
  <si>
    <t>Маша-пл</t>
  </si>
  <si>
    <t>платеж</t>
  </si>
  <si>
    <t xml:space="preserve"> -43 221.28</t>
  </si>
  <si>
    <t>ВСЕГО</t>
  </si>
  <si>
    <t>крон</t>
  </si>
  <si>
    <t>руб</t>
  </si>
  <si>
    <r>
      <t xml:space="preserve">63,96DKK
</t>
    </r>
    <r>
      <rPr>
        <b/>
        <sz val="11"/>
        <color rgb="FFF7675F"/>
        <rFont val="Calibri"/>
        <family val="2"/>
        <charset val="204"/>
        <scheme val="minor"/>
      </rPr>
      <t>31,98DKK</t>
    </r>
  </si>
  <si>
    <t xml:space="preserve"> -24 482.76 р.</t>
  </si>
  <si>
    <t xml:space="preserve">  -43 221.28 р.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</si>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</sst>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[$₽-419]_-;\-* #,##0.00\ [$₽-419]_-;_-* &quot;-&quot;??\ [$₽-419]_-;_-@_-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363736"/>
      <name val="Arial"/>
      <family val="2"/>
      <charset val="204"/>
    </font>
    <font>
      <sz val="11"/>
      <color rgb="FF363736"/>
      <name val="Calibri"/>
      <family val="2"/>
      <charset val="204"/>
      <scheme val="minor"/>
    </font>
    <font>
      <b/>
      <sz val="11"/>
      <color rgb="FFF7675F"/>
      <name val="Calibri"/>
      <family val="2"/>
      <charset val="204"/>
      <scheme val="minor"/>
    </font>
    <font>
      <sz val="12"/>
      <color theme="1"/>
      <name val="FontAwesome"/>
    </font>
    <font>
      <u/>
      <sz val="11"/>
      <color theme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sz val="11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b/>
      <sz val="9"/>
      <color rgb="FF363736"/>
      <name val="Arial"/>
      <family val="2"/>
      <charset val="204"/>
    </font>
    <font>
      <sz val="9"/>
      <color rgb="FF363736"/>
      <name val="Arial"/>
      <family val="2"/>
      <charset val="204"/>
    </font>
    <font>
      <b/>
      <sz val="9"/>
      <color rgb="FFF7675F"/>
      <name val="Arial"/>
      <family val="2"/>
      <charset val="204"/>
    </font>
    <font>
      <sz val="11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rgb="FF36373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E6E7E7"/>
      </bottom>
      <diagonal/>
    </border>
    <border>
      <left/>
      <right/>
      <top style="medium">
        <color rgb="FFE6E7E7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3">
    <xf numFmtId="0" fontId="0" fillId="0" borderId="0" xfId="0"/>
    <xf numFmtId="9" fontId="0" fillId="0" borderId="0" xfId="1" applyFont="1"/>
    <xf numFmtId="0" fontId="3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7" fillId="0" borderId="0" xfId="2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  <xf numFmtId="0" fontId="0" fillId="0" borderId="0" xfId="0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  <xf numFmtId="0" fontId="10" fillId="0" borderId="0" xfId="0" applyFont="1"/>
    <xf numFmtId="0" fontId="11" fillId="0" borderId="0" xfId="0" applyFont="1"/>
    <xf numFmtId="0" fontId="7" fillId="0" borderId="0" xfId="2"/>
    <xf numFmtId="0" fontId="0" fillId="2" borderId="0" xfId="0" applyFill="1"/>
    <xf numFmtId="0" fontId="12" fillId="0" borderId="0" xfId="0" applyFont="1"/>
    <xf numFmtId="0" fontId="13" fillId="0" borderId="0" xfId="0" applyFont="1"/>
    <xf numFmtId="0" fontId="15" fillId="0" borderId="0" xfId="0" applyFont="1"/>
    <xf numFmtId="0" fontId="14" fillId="0" borderId="0" xfId="0" applyFont="1" applyAlignment="1">
      <alignment horizontal="right" vertical="center" wrapText="1"/>
    </xf>
    <xf numFmtId="0" fontId="16" fillId="0" borderId="1" xfId="0" applyFont="1" applyBorder="1" applyAlignment="1">
      <alignment horizontal="right" vertical="center" wrapText="1"/>
    </xf>
    <xf numFmtId="0" fontId="17" fillId="0" borderId="1" xfId="0" applyFont="1" applyBorder="1" applyAlignment="1">
      <alignment horizontal="right" vertical="center" wrapText="1"/>
    </xf>
    <xf numFmtId="44" fontId="0" fillId="0" borderId="0" xfId="3" applyFont="1"/>
    <xf numFmtId="164" fontId="0" fillId="0" borderId="0" xfId="3" applyNumberFormat="1" applyFont="1"/>
    <xf numFmtId="164" fontId="2" fillId="0" borderId="1" xfId="3" applyNumberFormat="1" applyFont="1" applyBorder="1" applyAlignment="1">
      <alignment horizontal="left" vertical="center" wrapText="1" indent="1"/>
    </xf>
    <xf numFmtId="43" fontId="0" fillId="0" borderId="0" xfId="4" applyFont="1"/>
    <xf numFmtId="43" fontId="0" fillId="0" borderId="0" xfId="0" applyNumberFormat="1"/>
    <xf numFmtId="0" fontId="18" fillId="0" borderId="0" xfId="0" applyFont="1"/>
    <xf numFmtId="0" fontId="2" fillId="0" borderId="0" xfId="0" applyFont="1"/>
    <xf numFmtId="43" fontId="2" fillId="0" borderId="0" xfId="0" applyNumberFormat="1" applyFont="1"/>
    <xf numFmtId="44" fontId="2" fillId="0" borderId="0" xfId="3" applyFont="1"/>
    <xf numFmtId="164" fontId="2" fillId="0" borderId="0" xfId="3" applyNumberFormat="1" applyFont="1"/>
    <xf numFmtId="43" fontId="2" fillId="0" borderId="0" xfId="4" applyFont="1"/>
    <xf numFmtId="0" fontId="8" fillId="0" borderId="0" xfId="0" applyFont="1"/>
    <xf numFmtId="43" fontId="8" fillId="0" borderId="0" xfId="0" applyNumberFormat="1" applyFont="1"/>
    <xf numFmtId="164" fontId="2" fillId="0" borderId="0" xfId="0" applyNumberFormat="1" applyFont="1"/>
    <xf numFmtId="164" fontId="0" fillId="0" borderId="0" xfId="0" applyNumberFormat="1"/>
    <xf numFmtId="0" fontId="0" fillId="0" borderId="0" xfId="0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  <xf numFmtId="0" fontId="19" fillId="3" borderId="1" xfId="0" applyFont="1" applyFill="1" applyBorder="1" applyAlignment="1">
      <alignment horizontal="left" vertical="center" wrapText="1" indent="1"/>
    </xf>
    <xf numFmtId="0" fontId="19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center" wrapText="1" indent="1"/>
    </xf>
    <xf numFmtId="0" fontId="7" fillId="3" borderId="0" xfId="2" applyFill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1" xfId="0" applyFont="1" applyFill="1" applyBorder="1" applyAlignment="1">
      <alignment horizontal="left" vertical="center" wrapText="1" indent="1"/>
    </xf>
    <xf numFmtId="0" fontId="22" fillId="0" borderId="0" xfId="0" applyFont="1" applyAlignment="1">
      <alignment vertical="top" wrapText="1"/>
    </xf>
    <xf numFmtId="0" fontId="23" fillId="0" borderId="1" xfId="0" applyFont="1" applyBorder="1" applyAlignment="1">
      <alignment vertical="top" wrapText="1"/>
    </xf>
    <xf numFmtId="0" fontId="22" fillId="0" borderId="0" xfId="0" applyFont="1" applyAlignment="1">
      <alignment horizontal="right" vertical="center" wrapText="1"/>
    </xf>
    <xf numFmtId="0" fontId="24" fillId="0" borderId="0" xfId="0" applyFont="1" applyAlignment="1">
      <alignment horizontal="right" vertical="center" wrapText="1"/>
    </xf>
    <xf numFmtId="0" fontId="25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  <xf numFmtId="14" fontId="0" fillId="0" borderId="0" xfId="0" applyNumberFormat="1"/>
    <xf numFmtId="43" fontId="14" fillId="0" borderId="0" xfId="4" applyFont="1"/>
    <xf numFmtId="43" fontId="0" fillId="0" borderId="0" xfId="4" applyFont="1" applyAlignment="1">
      <alignment horizontal="center"/>
    </xf>
    <xf numFmtId="44" fontId="0" fillId="0" borderId="0" xfId="3" applyFont="1" applyAlignment="1">
      <alignment horizontal="center"/>
    </xf>
    <xf numFmtId="44" fontId="2" fillId="0" borderId="0" xfId="3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2" xfId="3" applyNumberFormat="1" applyFont="1" applyBorder="1" applyAlignment="1">
      <alignment horizontal="center" vertical="center" wrapText="1"/>
    </xf>
    <xf numFmtId="164" fontId="6" fillId="0" borderId="0" xfId="3" applyNumberFormat="1" applyFont="1" applyAlignment="1">
      <alignment horizontal="center" vertical="center" wrapText="1"/>
    </xf>
    <xf numFmtId="164" fontId="6" fillId="0" borderId="1" xfId="3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right" vertical="top" wrapText="1"/>
    </xf>
    <xf numFmtId="0" fontId="15" fillId="0" borderId="1" xfId="0" applyFont="1" applyBorder="1" applyAlignment="1">
      <alignment horizontal="right" vertical="top" wrapText="1"/>
    </xf>
    <xf numFmtId="0" fontId="22" fillId="0" borderId="0" xfId="0" applyFont="1" applyAlignment="1">
      <alignment horizontal="center" vertical="top" wrapText="1"/>
    </xf>
    <xf numFmtId="0" fontId="15" fillId="0" borderId="0" xfId="0" applyFont="1" applyAlignment="1">
      <alignment horizontal="right" vertical="top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1" xfId="0" applyFont="1" applyFill="1" applyBorder="1" applyAlignment="1">
      <alignment horizontal="left" vertical="center" wrapText="1" inden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2" fillId="0" borderId="0" xfId="0" applyFont="1" applyAlignment="1">
      <alignment horizontal="right" vertical="top" wrapText="1"/>
    </xf>
    <xf numFmtId="0" fontId="22" fillId="0" borderId="1" xfId="0" applyFont="1" applyBorder="1" applyAlignment="1">
      <alignment horizontal="right" vertical="top" wrapText="1"/>
    </xf>
    <xf numFmtId="0" fontId="22" fillId="0" borderId="2" xfId="0" applyFont="1" applyBorder="1" applyAlignment="1">
      <alignment horizontal="right" vertical="top" wrapText="1"/>
    </xf>
    <xf numFmtId="0" fontId="0" fillId="2" borderId="0" xfId="0" applyFill="1" applyAlignment="1">
      <alignment horizontal="left" vertical="center" wrapText="1" indent="1"/>
    </xf>
  </cellXfs>
  <cellStyles count="5">
    <cellStyle name="Гиперссылка" xfId="2" builtinId="8"/>
    <cellStyle name="Денежный" xfId="3" builtinId="4"/>
    <cellStyle name="Обычный" xfId="0" builtinId="0"/>
    <cellStyle name="Процентный" xfId="1" builtinId="5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jpeg"/><Relationship Id="rId13" Type="http://schemas.openxmlformats.org/officeDocument/2006/relationships/hyperlink" Target="http://www.kids-world.dk/molo-softshelljakke-ulas-skate-pool-p-52326.html?options=%7b2%7d34" TargetMode="External"/><Relationship Id="rId18" Type="http://schemas.openxmlformats.org/officeDocument/2006/relationships/hyperlink" Target="http://www.kids-world.dk/joha-boxershorts-uld-bomuld-navy-stjerner-p-25199.html?options=%7b2%7d20" TargetMode="External"/><Relationship Id="rId3" Type="http://schemas.openxmlformats.org/officeDocument/2006/relationships/hyperlink" Target="http://www.kids-world.dk/minymo-vinterjakke-navy-falsk-pels-p-63036.html?options=%7b2%7d40" TargetMode="External"/><Relationship Id="rId21" Type="http://schemas.openxmlformats.org/officeDocument/2006/relationships/image" Target="../media/image16.jpeg"/><Relationship Id="rId7" Type="http://schemas.openxmlformats.org/officeDocument/2006/relationships/hyperlink" Target="http://www.kids-world.dk/reima-tec-vinterjakke-muhvi-pink-blomster-p-71318.html?options=%7b2%7d40" TargetMode="External"/><Relationship Id="rId12" Type="http://schemas.openxmlformats.org/officeDocument/2006/relationships/image" Target="../media/image12.jpeg"/><Relationship Id="rId17" Type="http://schemas.openxmlformats.org/officeDocument/2006/relationships/hyperlink" Target="http://www.kids-world.dk/melton-stroemper-blommelilla-glitterprikker-p-71532.html?options=%7b9%7d39" TargetMode="External"/><Relationship Id="rId2" Type="http://schemas.openxmlformats.org/officeDocument/2006/relationships/image" Target="../media/image7.jpeg"/><Relationship Id="rId16" Type="http://schemas.openxmlformats.org/officeDocument/2006/relationships/image" Target="../media/image14.jpeg"/><Relationship Id="rId20" Type="http://schemas.openxmlformats.org/officeDocument/2006/relationships/hyperlink" Target="http://www.kids-world.dk/reima-tec-luffer-ote-graa-p-64412.html?options=%7b2%7d38" TargetMode="External"/><Relationship Id="rId1" Type="http://schemas.openxmlformats.org/officeDocument/2006/relationships/hyperlink" Target="http://www.kids-world.dk/joha-bukser-uld-blommelilla-p-53834.html?options=%7b2%7d20" TargetMode="External"/><Relationship Id="rId6" Type="http://schemas.openxmlformats.org/officeDocument/2006/relationships/image" Target="../media/image9.jpeg"/><Relationship Id="rId11" Type="http://schemas.openxmlformats.org/officeDocument/2006/relationships/hyperlink" Target="http://www.kids-world.dk/melton-stroemper-blommelilla-glitterprikker-p-71532.html?options=%7b9%7d22" TargetMode="External"/><Relationship Id="rId5" Type="http://schemas.openxmlformats.org/officeDocument/2006/relationships/hyperlink" Target="http://www.kids-world.dk/melton-stroemper-koksgraa-hulmoenster-p-71530.html?options=%7b9%7d39" TargetMode="External"/><Relationship Id="rId15" Type="http://schemas.openxmlformats.org/officeDocument/2006/relationships/hyperlink" Target="http://www.kids-world.dk/minymo-softshelljakke-lyseblaa-p-56386.html?options=%7b2%7d43" TargetMode="External"/><Relationship Id="rId23" Type="http://schemas.openxmlformats.org/officeDocument/2006/relationships/image" Target="../media/image17.jpeg"/><Relationship Id="rId10" Type="http://schemas.openxmlformats.org/officeDocument/2006/relationships/image" Target="../media/image11.jpeg"/><Relationship Id="rId19" Type="http://schemas.openxmlformats.org/officeDocument/2006/relationships/image" Target="../media/image15.jpeg"/><Relationship Id="rId4" Type="http://schemas.openxmlformats.org/officeDocument/2006/relationships/image" Target="../media/image8.jpeg"/><Relationship Id="rId9" Type="http://schemas.openxmlformats.org/officeDocument/2006/relationships/hyperlink" Target="http://www.kids-world.dk/molo-flyverdragt-polaris-koksgraa-p-65005.html?options=%7b2%7d34" TargetMode="External"/><Relationship Id="rId14" Type="http://schemas.openxmlformats.org/officeDocument/2006/relationships/image" Target="../media/image13.jpeg"/><Relationship Id="rId22" Type="http://schemas.openxmlformats.org/officeDocument/2006/relationships/hyperlink" Target="http://www.kids-world.dk/molo-tshirt-randi-blue-slub-p-59209.html?options=%7b2%7d37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jpeg"/><Relationship Id="rId13" Type="http://schemas.openxmlformats.org/officeDocument/2006/relationships/hyperlink" Target="http://www.kids-world.dk/minymo-softshelljakke-lyseblaa-p-56386.html?options=%7b2%7d43" TargetMode="External"/><Relationship Id="rId18" Type="http://schemas.openxmlformats.org/officeDocument/2006/relationships/hyperlink" Target="http://www.kids-world.dk/reima-tec-luffer-ote-graa-p-64412.html?options=%7b2%7d38" TargetMode="External"/><Relationship Id="rId3" Type="http://schemas.openxmlformats.org/officeDocument/2006/relationships/hyperlink" Target="http://www.kids-world.dk/minymo-vinterjakke-navy-falsk-pels-p-63036.html?options=%7b2%7d40" TargetMode="External"/><Relationship Id="rId21" Type="http://schemas.openxmlformats.org/officeDocument/2006/relationships/image" Target="../media/image17.jpeg"/><Relationship Id="rId7" Type="http://schemas.openxmlformats.org/officeDocument/2006/relationships/hyperlink" Target="http://www.kids-world.dk/reima-tec-vinterjakke-muhvi-pink-blomster-p-71318.html?options=%7b2%7d40" TargetMode="External"/><Relationship Id="rId12" Type="http://schemas.openxmlformats.org/officeDocument/2006/relationships/image" Target="../media/image13.jpeg"/><Relationship Id="rId17" Type="http://schemas.openxmlformats.org/officeDocument/2006/relationships/image" Target="../media/image15.jpeg"/><Relationship Id="rId2" Type="http://schemas.openxmlformats.org/officeDocument/2006/relationships/image" Target="../media/image7.jpeg"/><Relationship Id="rId16" Type="http://schemas.openxmlformats.org/officeDocument/2006/relationships/hyperlink" Target="http://www.kids-world.dk/joha-boxershorts-uld-bomuld-navy-stjerner-p-25199.html?options=%7b2%7d20" TargetMode="External"/><Relationship Id="rId20" Type="http://schemas.openxmlformats.org/officeDocument/2006/relationships/hyperlink" Target="http://www.kids-world.dk/molo-tshirt-randi-blue-slub-p-59209.html?options=%7b2%7d37" TargetMode="External"/><Relationship Id="rId1" Type="http://schemas.openxmlformats.org/officeDocument/2006/relationships/hyperlink" Target="http://www.kids-world.dk/joha-bukser-uld-blommelilla-p-53834.html?options=%7b2%7d20" TargetMode="External"/><Relationship Id="rId6" Type="http://schemas.openxmlformats.org/officeDocument/2006/relationships/image" Target="../media/image9.jpeg"/><Relationship Id="rId11" Type="http://schemas.openxmlformats.org/officeDocument/2006/relationships/hyperlink" Target="http://www.kids-world.dk/molo-softshelljakke-ulas-skate-pool-p-52326.html?options=%7b2%7d34" TargetMode="External"/><Relationship Id="rId5" Type="http://schemas.openxmlformats.org/officeDocument/2006/relationships/hyperlink" Target="http://www.kids-world.dk/melton-stroemper-koksgraa-hulmoenster-p-71530.html?options=%7b9%7d39" TargetMode="External"/><Relationship Id="rId15" Type="http://schemas.openxmlformats.org/officeDocument/2006/relationships/hyperlink" Target="http://www.kids-world.dk/melton-stroemper-blommelilla-glitterprikker-p-71532.html?options=%7b9%7d39" TargetMode="External"/><Relationship Id="rId10" Type="http://schemas.openxmlformats.org/officeDocument/2006/relationships/image" Target="../media/image12.jpeg"/><Relationship Id="rId19" Type="http://schemas.openxmlformats.org/officeDocument/2006/relationships/image" Target="../media/image16.jpeg"/><Relationship Id="rId4" Type="http://schemas.openxmlformats.org/officeDocument/2006/relationships/image" Target="../media/image8.jpeg"/><Relationship Id="rId9" Type="http://schemas.openxmlformats.org/officeDocument/2006/relationships/hyperlink" Target="http://www.kids-world.dk/melton-stroemper-blommelilla-glitterprikker-p-71532.html?options=%7b9%7d22" TargetMode="External"/><Relationship Id="rId14" Type="http://schemas.openxmlformats.org/officeDocument/2006/relationships/image" Target="../media/image14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ids-world.dk/molo-tshirt-randi-blue-slub-p-59209.html?options=%7b2%7d35" TargetMode="External"/><Relationship Id="rId13" Type="http://schemas.openxmlformats.org/officeDocument/2006/relationships/hyperlink" Target="http://www.kids-world.dk/garcia-tshirt-roed-print-p-53759.html?options=%7b2%7d26" TargetMode="External"/><Relationship Id="rId18" Type="http://schemas.openxmlformats.org/officeDocument/2006/relationships/image" Target="../media/image23.jpeg"/><Relationship Id="rId26" Type="http://schemas.openxmlformats.org/officeDocument/2006/relationships/hyperlink" Target="http://www.kids-world.dk/joha-2pak-hipsters-bordeaux-graa-p-34735.html?options=%7b2%7d43" TargetMode="External"/><Relationship Id="rId3" Type="http://schemas.openxmlformats.org/officeDocument/2006/relationships/hyperlink" Target="http://www.kids-world.dk/joha-leggings-uld-blommelilla-p-42501.html?options=%7b2%7d20" TargetMode="External"/><Relationship Id="rId21" Type="http://schemas.openxmlformats.org/officeDocument/2006/relationships/hyperlink" Target="http://www.kids-world.dk/lego-tec-flyverdragt-jadon-groen-gul-p-65281.html?options=%7b2%7d40" TargetMode="External"/><Relationship Id="rId7" Type="http://schemas.openxmlformats.org/officeDocument/2006/relationships/hyperlink" Target="http://www.kids-world.dk/garcia-tshirt-roed-print-p-53759.html?options=%7b2%7d48" TargetMode="External"/><Relationship Id="rId12" Type="http://schemas.openxmlformats.org/officeDocument/2006/relationships/image" Target="../media/image21.jpeg"/><Relationship Id="rId17" Type="http://schemas.openxmlformats.org/officeDocument/2006/relationships/hyperlink" Target="http://www.kids-world.dk/molo-vinterjakke-castor-graameleret-p-65036.html?options=%7b2%7d43" TargetMode="External"/><Relationship Id="rId25" Type="http://schemas.openxmlformats.org/officeDocument/2006/relationships/image" Target="../media/image16.jpeg"/><Relationship Id="rId2" Type="http://schemas.openxmlformats.org/officeDocument/2006/relationships/image" Target="../media/image18.jpeg"/><Relationship Id="rId16" Type="http://schemas.openxmlformats.org/officeDocument/2006/relationships/image" Target="../media/image22.jpeg"/><Relationship Id="rId20" Type="http://schemas.openxmlformats.org/officeDocument/2006/relationships/image" Target="../media/image24.jpeg"/><Relationship Id="rId1" Type="http://schemas.openxmlformats.org/officeDocument/2006/relationships/hyperlink" Target="http://www.kids-world.dk/creamie-top-lys-rosa-p-58661.html?options=%7b2%7d43" TargetMode="External"/><Relationship Id="rId6" Type="http://schemas.openxmlformats.org/officeDocument/2006/relationships/image" Target="../media/image20.jpeg"/><Relationship Id="rId11" Type="http://schemas.openxmlformats.org/officeDocument/2006/relationships/hyperlink" Target="http://www.kids-world.dk/minymo-skjorte-hvid-blonder-p-59668.html?options=%7b2%7d35" TargetMode="External"/><Relationship Id="rId24" Type="http://schemas.openxmlformats.org/officeDocument/2006/relationships/hyperlink" Target="http://www.kids-world.dk/reima-tec-luffer-ote-graa-p-64412.html?options=%7b2%7d45" TargetMode="External"/><Relationship Id="rId5" Type="http://schemas.openxmlformats.org/officeDocument/2006/relationships/hyperlink" Target="http://www.kids-world.dk/garcia-tshirt-roed-print-p-53759.html?options=%7b2%7d22" TargetMode="External"/><Relationship Id="rId15" Type="http://schemas.openxmlformats.org/officeDocument/2006/relationships/hyperlink" Target="http://www.kids-world.dk/joha-2pak-hipsters-bordeaux-graa-p-34735.html?options=%7b2%7d20" TargetMode="External"/><Relationship Id="rId23" Type="http://schemas.openxmlformats.org/officeDocument/2006/relationships/hyperlink" Target="http://www.kids-world.dk/molo-tshirt-randi-blue-slub-p-59209.html?options=%7b2%7d37" TargetMode="External"/><Relationship Id="rId28" Type="http://schemas.openxmlformats.org/officeDocument/2006/relationships/image" Target="../media/image26.jpeg"/><Relationship Id="rId10" Type="http://schemas.openxmlformats.org/officeDocument/2006/relationships/hyperlink" Target="http://www.kids-world.dk/molo-tshirt-randi-blue-slub-p-59209.html?options=%7b2%7d40" TargetMode="External"/><Relationship Id="rId19" Type="http://schemas.openxmlformats.org/officeDocument/2006/relationships/hyperlink" Target="http://www.kids-world.dk/molo-flyverdragt-polaris-skulls-p-65014.html?options=%7b2%7d34" TargetMode="External"/><Relationship Id="rId4" Type="http://schemas.openxmlformats.org/officeDocument/2006/relationships/image" Target="../media/image19.jpeg"/><Relationship Id="rId9" Type="http://schemas.openxmlformats.org/officeDocument/2006/relationships/image" Target="../media/image17.jpeg"/><Relationship Id="rId14" Type="http://schemas.openxmlformats.org/officeDocument/2006/relationships/hyperlink" Target="http://www.kids-world.dk/molo-tshirt-randi-blue-slub-p-59209.html?options=%7b2%7d34" TargetMode="External"/><Relationship Id="rId22" Type="http://schemas.openxmlformats.org/officeDocument/2006/relationships/image" Target="../media/image25.jpeg"/><Relationship Id="rId27" Type="http://schemas.openxmlformats.org/officeDocument/2006/relationships/hyperlink" Target="http://www.kids-world.dk/molo-flyverdragt-polar-moerk-armygroen-p-73137.html?options=%7b2%7d34" TargetMode="External"/></Relationships>
</file>

<file path=xl/drawings/_rels/drawing5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ids-world.dk/lego-star-wars-tshirt-navy-yoda-p-75235.html?options=%7b2%7d37" TargetMode="External"/><Relationship Id="rId18" Type="http://schemas.openxmlformats.org/officeDocument/2006/relationships/image" Target="../media/image35.jpeg"/><Relationship Id="rId26" Type="http://schemas.openxmlformats.org/officeDocument/2006/relationships/image" Target="../media/image39.jpeg"/><Relationship Id="rId39" Type="http://schemas.openxmlformats.org/officeDocument/2006/relationships/hyperlink" Target="http://www.kids-world.dk/color-kids-bikini-uv40-sort-pink-stjerner-p-58526.html?options=%7b2%7d43" TargetMode="External"/><Relationship Id="rId21" Type="http://schemas.openxmlformats.org/officeDocument/2006/relationships/hyperlink" Target="http://www.kids-world.dk/molo-slipon-sko-zeus-delicate-cacti-p-73584.html?options=%7b9%7d28" TargetMode="External"/><Relationship Id="rId34" Type="http://schemas.openxmlformats.org/officeDocument/2006/relationships/hyperlink" Target="http://www.kids-world.dk/molo-sweatshirt-marton-camo-palm-stripe-p-81146.html?options=%7b2%7d40" TargetMode="External"/><Relationship Id="rId42" Type="http://schemas.openxmlformats.org/officeDocument/2006/relationships/image" Target="../media/image46.jpeg"/><Relationship Id="rId47" Type="http://schemas.openxmlformats.org/officeDocument/2006/relationships/hyperlink" Target="http://www.kids-world.dk/hummel-stroemper-tinsu-uld-graa-roed-p-46454.html?options=%7b9%7d30" TargetMode="External"/><Relationship Id="rId50" Type="http://schemas.openxmlformats.org/officeDocument/2006/relationships/image" Target="../media/image48.jpeg"/><Relationship Id="rId55" Type="http://schemas.openxmlformats.org/officeDocument/2006/relationships/hyperlink" Target="http://www.kids-world.dk/color-kids-badebukser-uv40-sort-lyseblaa-stjerner-p-58532.html?options=%7b2%7d40" TargetMode="External"/><Relationship Id="rId63" Type="http://schemas.openxmlformats.org/officeDocument/2006/relationships/hyperlink" Target="http://www.kids-world.dk/creamie-kjole-rosa-koksgraa-blondetryk-p-61258.html?options=%7b2%7d40" TargetMode="External"/><Relationship Id="rId68" Type="http://schemas.openxmlformats.org/officeDocument/2006/relationships/image" Target="../media/image56.jpeg"/><Relationship Id="rId76" Type="http://schemas.openxmlformats.org/officeDocument/2006/relationships/image" Target="../media/image60.jpeg"/><Relationship Id="rId7" Type="http://schemas.openxmlformats.org/officeDocument/2006/relationships/hyperlink" Target="http://www.kids-world.dk/creamie-bluse-koral-p-71098.html?options=%7b2%7d37" TargetMode="External"/><Relationship Id="rId71" Type="http://schemas.openxmlformats.org/officeDocument/2006/relationships/hyperlink" Target="http://www.kids-world.dk/molo-hue-namora-wild-cats-p-69527.html?options=%7b2%7d31" TargetMode="External"/><Relationship Id="rId2" Type="http://schemas.openxmlformats.org/officeDocument/2006/relationships/image" Target="../media/image27.jpeg"/><Relationship Id="rId16" Type="http://schemas.openxmlformats.org/officeDocument/2006/relationships/image" Target="../media/image34.jpeg"/><Relationship Id="rId29" Type="http://schemas.openxmlformats.org/officeDocument/2006/relationships/hyperlink" Target="http://www.kids-world.dk/lego-star-wars-tshirt-graameleret-print-p-80936.html?options=%7b2%7d37" TargetMode="External"/><Relationship Id="rId11" Type="http://schemas.openxmlformats.org/officeDocument/2006/relationships/hyperlink" Target="http://www.kids-world.dk/lego-star-wars-fleecehue-navy-p-51453.html?options=%7b2%7d54" TargetMode="External"/><Relationship Id="rId24" Type="http://schemas.openxmlformats.org/officeDocument/2006/relationships/image" Target="../media/image38.jpeg"/><Relationship Id="rId32" Type="http://schemas.openxmlformats.org/officeDocument/2006/relationships/image" Target="../media/image42.jpeg"/><Relationship Id="rId37" Type="http://schemas.openxmlformats.org/officeDocument/2006/relationships/image" Target="../media/image44.jpeg"/><Relationship Id="rId40" Type="http://schemas.openxmlformats.org/officeDocument/2006/relationships/image" Target="../media/image45.jpeg"/><Relationship Id="rId45" Type="http://schemas.openxmlformats.org/officeDocument/2006/relationships/hyperlink" Target="http://www.kids-world.dk/color-kids-badebukser-uv40-blaa-orange-stjerner-p-58525.html?options=%7b2%7d37" TargetMode="External"/><Relationship Id="rId53" Type="http://schemas.openxmlformats.org/officeDocument/2006/relationships/hyperlink" Target="http://www.kids-world.dk/molo-jeans-ames-graa-p-81155.html?options=%7b2%7d37" TargetMode="External"/><Relationship Id="rId58" Type="http://schemas.openxmlformats.org/officeDocument/2006/relationships/hyperlink" Target="http://www.kids-world.dk/creamie-tshirt-creme-piger-p-71101.html?options=%7b2%7d43" TargetMode="External"/><Relationship Id="rId66" Type="http://schemas.openxmlformats.org/officeDocument/2006/relationships/image" Target="../media/image55.jpeg"/><Relationship Id="rId74" Type="http://schemas.openxmlformats.org/officeDocument/2006/relationships/image" Target="../media/image59.jpeg"/><Relationship Id="rId5" Type="http://schemas.openxmlformats.org/officeDocument/2006/relationships/hyperlink" Target="http://www.kids-world.dk/creamie-kjole-mint-blomster-p-76966.html?options=%7b2%7d37" TargetMode="External"/><Relationship Id="rId15" Type="http://schemas.openxmlformats.org/officeDocument/2006/relationships/hyperlink" Target="http://www.kids-world.dk/hummel-stroemper-tinsu-uld-graa-roed-p-46454.html?options=%7b9%7d65" TargetMode="External"/><Relationship Id="rId23" Type="http://schemas.openxmlformats.org/officeDocument/2006/relationships/hyperlink" Target="http://www.kids-world.dk/color-kids-badebukser-uv40-sort-lyseblaa-stjerner-p-58532.html?options=%7b2%7d34" TargetMode="External"/><Relationship Id="rId28" Type="http://schemas.openxmlformats.org/officeDocument/2006/relationships/image" Target="../media/image40.jpeg"/><Relationship Id="rId36" Type="http://schemas.openxmlformats.org/officeDocument/2006/relationships/hyperlink" Target="http://www.kids-world.dk/molo-vinterhue-natt-regnbuestribet-p-45922.html?options=%7b2%7d58" TargetMode="External"/><Relationship Id="rId49" Type="http://schemas.openxmlformats.org/officeDocument/2006/relationships/hyperlink" Target="http://www.kids-world.dk/decoy-basis-stroemper-graa-meleret-p-15126.html?options=%7b9%7d50" TargetMode="External"/><Relationship Id="rId57" Type="http://schemas.openxmlformats.org/officeDocument/2006/relationships/image" Target="../media/image51.jpeg"/><Relationship Id="rId61" Type="http://schemas.openxmlformats.org/officeDocument/2006/relationships/image" Target="../media/image53.jpeg"/><Relationship Id="rId10" Type="http://schemas.openxmlformats.org/officeDocument/2006/relationships/image" Target="../media/image31.jpeg"/><Relationship Id="rId19" Type="http://schemas.openxmlformats.org/officeDocument/2006/relationships/hyperlink" Target="http://www.kids-world.dk/molo-softshelljakke-ulas-scorpions-p-70537.html?options=%7b2%7d43" TargetMode="External"/><Relationship Id="rId31" Type="http://schemas.openxmlformats.org/officeDocument/2006/relationships/hyperlink" Target="http://www.kids-world.dk/lego-star-wars-kasket-navy-stormtrooper-p-80470.html?options=%7b2%7d39" TargetMode="External"/><Relationship Id="rId44" Type="http://schemas.openxmlformats.org/officeDocument/2006/relationships/image" Target="../media/image47.jpeg"/><Relationship Id="rId52" Type="http://schemas.openxmlformats.org/officeDocument/2006/relationships/image" Target="../media/image49.jpeg"/><Relationship Id="rId60" Type="http://schemas.openxmlformats.org/officeDocument/2006/relationships/hyperlink" Target="http://www.kids-world.dk/creamie-kjole-koral-blonder-p-71100.html?options=%7b2%7d40" TargetMode="External"/><Relationship Id="rId65" Type="http://schemas.openxmlformats.org/officeDocument/2006/relationships/hyperlink" Target="http://www.kids-world.dk/molo-softshelljakke-hestie-delicate-cacti-p-70539.html?options=%7b2%7d37" TargetMode="External"/><Relationship Id="rId73" Type="http://schemas.openxmlformats.org/officeDocument/2006/relationships/hyperlink" Target="http://www.kids-world.dk/molo-sweatshirt-manuel-camo-cactus-p-73617.html?options=%7b2%7d43" TargetMode="External"/><Relationship Id="rId4" Type="http://schemas.openxmlformats.org/officeDocument/2006/relationships/image" Target="../media/image28.jpeg"/><Relationship Id="rId9" Type="http://schemas.openxmlformats.org/officeDocument/2006/relationships/hyperlink" Target="http://www.kids-world.dk/lego-star-wars-kasket-sort-r2d2-p-70293.html?options=%7b2%7d58" TargetMode="External"/><Relationship Id="rId14" Type="http://schemas.openxmlformats.org/officeDocument/2006/relationships/image" Target="../media/image33.jpeg"/><Relationship Id="rId22" Type="http://schemas.openxmlformats.org/officeDocument/2006/relationships/image" Target="../media/image37.jpeg"/><Relationship Id="rId27" Type="http://schemas.openxmlformats.org/officeDocument/2006/relationships/hyperlink" Target="http://www.kids-world.dk/small-rags-skjorte-navy-denim-p-75168.html?options=%7b2%7d37" TargetMode="External"/><Relationship Id="rId30" Type="http://schemas.openxmlformats.org/officeDocument/2006/relationships/image" Target="../media/image41.jpeg"/><Relationship Id="rId35" Type="http://schemas.openxmlformats.org/officeDocument/2006/relationships/image" Target="../media/image43.jpeg"/><Relationship Id="rId43" Type="http://schemas.openxmlformats.org/officeDocument/2006/relationships/hyperlink" Target="http://www.kids-world.dk/creamie-kjole-koral-p-76983.html?options=%7b2%7d40" TargetMode="External"/><Relationship Id="rId48" Type="http://schemas.openxmlformats.org/officeDocument/2006/relationships/hyperlink" Target="http://www.kids-world.dk/color-kids-bikini-uv40-sort-pink-stjerner-p-58526.html?options=%7b2%7d40" TargetMode="External"/><Relationship Id="rId56" Type="http://schemas.openxmlformats.org/officeDocument/2006/relationships/hyperlink" Target="http://www.kids-world.dk/molo-tshirt-raphael-oatmeal-melange-p-79870.html?options=%7b2%7d43" TargetMode="External"/><Relationship Id="rId64" Type="http://schemas.openxmlformats.org/officeDocument/2006/relationships/image" Target="../media/image54.jpeg"/><Relationship Id="rId69" Type="http://schemas.openxmlformats.org/officeDocument/2006/relationships/hyperlink" Target="http://www.kids-world.dk/creamie-kjole-pudder-blomster-p-76993.html?options=%7b2%7d43" TargetMode="External"/><Relationship Id="rId8" Type="http://schemas.openxmlformats.org/officeDocument/2006/relationships/image" Target="../media/image30.jpeg"/><Relationship Id="rId51" Type="http://schemas.openxmlformats.org/officeDocument/2006/relationships/hyperlink" Target="http://www.kids-world.dk/creamie-top-koral-blonder-p-80283.html?options=%7b2%7d37" TargetMode="External"/><Relationship Id="rId72" Type="http://schemas.openxmlformats.org/officeDocument/2006/relationships/image" Target="../media/image58.jpeg"/><Relationship Id="rId3" Type="http://schemas.openxmlformats.org/officeDocument/2006/relationships/hyperlink" Target="http://www.kids-world.dk/joha-bluse-uld-lyseroed-blommestribet-p-81991.html?options=%7b2%7d43" TargetMode="External"/><Relationship Id="rId12" Type="http://schemas.openxmlformats.org/officeDocument/2006/relationships/image" Target="../media/image32.jpeg"/><Relationship Id="rId17" Type="http://schemas.openxmlformats.org/officeDocument/2006/relationships/hyperlink" Target="http://www.kids-world.dk/molo-hue-nico-casino-star-p-69520.html?options=%7b2%7d31" TargetMode="External"/><Relationship Id="rId25" Type="http://schemas.openxmlformats.org/officeDocument/2006/relationships/hyperlink" Target="http://www.kids-world.dk/color-kids-badebukser-uv40-blaa-orange-stjerner-p-58525.html?options=%7b2%7d34" TargetMode="External"/><Relationship Id="rId33" Type="http://schemas.openxmlformats.org/officeDocument/2006/relationships/hyperlink" Target="http://www.kids-world.dk/color-kids-badebukser-uv40-sort-lyseblaa-stjerner-p-58532.html?options=%7b2%7d35" TargetMode="External"/><Relationship Id="rId38" Type="http://schemas.openxmlformats.org/officeDocument/2006/relationships/hyperlink" Target="http://www.kids-world.dk/color-kids-badebukser-uv40-sort-lyseblaa-stjerner-p-58532.html?options=%7b2%7d43" TargetMode="External"/><Relationship Id="rId46" Type="http://schemas.openxmlformats.org/officeDocument/2006/relationships/hyperlink" Target="http://www.kids-world.dk/color-kids-badebukser-uv40-blaa-orange-stjerner-p-58525.html?options=%7b2%7d35" TargetMode="External"/><Relationship Id="rId59" Type="http://schemas.openxmlformats.org/officeDocument/2006/relationships/image" Target="../media/image52.jpeg"/><Relationship Id="rId67" Type="http://schemas.openxmlformats.org/officeDocument/2006/relationships/hyperlink" Target="http://www.kids-world.dk/molo-undertroeje-jim-wild-cats-p-71805.html?options=%7b2%7d29" TargetMode="External"/><Relationship Id="rId20" Type="http://schemas.openxmlformats.org/officeDocument/2006/relationships/image" Target="../media/image36.jpeg"/><Relationship Id="rId41" Type="http://schemas.openxmlformats.org/officeDocument/2006/relationships/hyperlink" Target="http://www.kids-world.dk/molo-tshirt-rimona-graceful-swimmers-p-71844.html?options=%7b2%7d43" TargetMode="External"/><Relationship Id="rId54" Type="http://schemas.openxmlformats.org/officeDocument/2006/relationships/image" Target="../media/image50.jpeg"/><Relationship Id="rId62" Type="http://schemas.openxmlformats.org/officeDocument/2006/relationships/hyperlink" Target="http://www.kids-world.dk/color-kids-badebukser-uv40-blaa-orange-stjerner-p-58525.html?options=%7b2%7d40" TargetMode="External"/><Relationship Id="rId70" Type="http://schemas.openxmlformats.org/officeDocument/2006/relationships/image" Target="../media/image57.jpeg"/><Relationship Id="rId75" Type="http://schemas.openxmlformats.org/officeDocument/2006/relationships/hyperlink" Target="http://www.kids-world.dk/molo-undertroeje-joshlyn-graceful-swimmers-p-71838.html?options=%7b2%7d28" TargetMode="External"/><Relationship Id="rId1" Type="http://schemas.openxmlformats.org/officeDocument/2006/relationships/hyperlink" Target="http://www.kids-world.dk/joha-leggings-uld-lyseroed-blommestribet-p-81987.html?options=%7b2%7d43" TargetMode="External"/><Relationship Id="rId6" Type="http://schemas.openxmlformats.org/officeDocument/2006/relationships/image" Target="../media/image29.jpe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64.jpeg"/><Relationship Id="rId13" Type="http://schemas.openxmlformats.org/officeDocument/2006/relationships/hyperlink" Target="http://www.kids-world.dk/me-too-tshirt-mint-p-79843.html?options=%7b2%7d40" TargetMode="External"/><Relationship Id="rId18" Type="http://schemas.openxmlformats.org/officeDocument/2006/relationships/image" Target="../media/image69.jpeg"/><Relationship Id="rId26" Type="http://schemas.openxmlformats.org/officeDocument/2006/relationships/hyperlink" Target="http://www.kids-world.dk/molo-sweatpants-ashton-graameleret-p-69545.html?options=%7b2%7d47" TargetMode="External"/><Relationship Id="rId39" Type="http://schemas.openxmlformats.org/officeDocument/2006/relationships/image" Target="../media/image79.jpeg"/><Relationship Id="rId3" Type="http://schemas.openxmlformats.org/officeDocument/2006/relationships/hyperlink" Target="http://www.kids-world.dk/me-too-undertoej-2dele-navy-neongul-traktor-p-68166.html?options=%7b2%7d37" TargetMode="External"/><Relationship Id="rId21" Type="http://schemas.openxmlformats.org/officeDocument/2006/relationships/hyperlink" Target="http://www.kids-world.dk/me-too-bluse-graameleret-hest-p-74252.html?options=%7b2%7d37" TargetMode="External"/><Relationship Id="rId34" Type="http://schemas.openxmlformats.org/officeDocument/2006/relationships/hyperlink" Target="http://www.kids-world.dk/mikkline-hue-pink-p-29827.html?options=%7b2%7d28" TargetMode="External"/><Relationship Id="rId42" Type="http://schemas.openxmlformats.org/officeDocument/2006/relationships/hyperlink" Target="http://www.kids-world.dk/me-too-leggings-creme-hesteprint-p-74249.html?options=%7b2%7d37" TargetMode="External"/><Relationship Id="rId47" Type="http://schemas.openxmlformats.org/officeDocument/2006/relationships/image" Target="../media/image83.jpeg"/><Relationship Id="rId7" Type="http://schemas.openxmlformats.org/officeDocument/2006/relationships/hyperlink" Target="http://www.kids-world.dk/me-too-bluse-rosa-hest-p-74256.html?options=%7b2%7d40" TargetMode="External"/><Relationship Id="rId12" Type="http://schemas.openxmlformats.org/officeDocument/2006/relationships/image" Target="../media/image66.jpeg"/><Relationship Id="rId17" Type="http://schemas.openxmlformats.org/officeDocument/2006/relationships/hyperlink" Target="http://www.kids-world.dk/reima-boellehat-uv50-tropical-gul-p-81431.html?options=%7b2%7d39" TargetMode="External"/><Relationship Id="rId25" Type="http://schemas.openxmlformats.org/officeDocument/2006/relationships/image" Target="../media/image72.jpeg"/><Relationship Id="rId33" Type="http://schemas.openxmlformats.org/officeDocument/2006/relationships/image" Target="../media/image76.jpeg"/><Relationship Id="rId38" Type="http://schemas.openxmlformats.org/officeDocument/2006/relationships/hyperlink" Target="http://www.kids-world.dk/me-too-tshirt-turkis-palmer-biler-p-78454.html?options=%7b2%7d34" TargetMode="External"/><Relationship Id="rId46" Type="http://schemas.openxmlformats.org/officeDocument/2006/relationships/hyperlink" Target="http://www.kids-world.dk/viking-termostoevler-roed-orange-p-45505.html?options=%7b9%7d28" TargetMode="External"/><Relationship Id="rId2" Type="http://schemas.openxmlformats.org/officeDocument/2006/relationships/image" Target="../media/image61.jpeg"/><Relationship Id="rId16" Type="http://schemas.openxmlformats.org/officeDocument/2006/relationships/image" Target="../media/image68.jpeg"/><Relationship Id="rId20" Type="http://schemas.openxmlformats.org/officeDocument/2006/relationships/image" Target="../media/image70.jpeg"/><Relationship Id="rId29" Type="http://schemas.openxmlformats.org/officeDocument/2006/relationships/image" Target="../media/image74.jpeg"/><Relationship Id="rId41" Type="http://schemas.openxmlformats.org/officeDocument/2006/relationships/image" Target="../media/image80.jpeg"/><Relationship Id="rId1" Type="http://schemas.openxmlformats.org/officeDocument/2006/relationships/hyperlink" Target="http://www.kids-world.dk/minymo-softshell-jakke-navy-graa-stribet-p-73882.html?options=%7b2%7d40" TargetMode="External"/><Relationship Id="rId6" Type="http://schemas.openxmlformats.org/officeDocument/2006/relationships/image" Target="../media/image63.jpeg"/><Relationship Id="rId11" Type="http://schemas.openxmlformats.org/officeDocument/2006/relationships/hyperlink" Target="http://www.kids-world.dk/me-too-jeggings-navy-denim-p-72330.html?options=%7b2%7d40" TargetMode="External"/><Relationship Id="rId24" Type="http://schemas.openxmlformats.org/officeDocument/2006/relationships/hyperlink" Target="http://www.kids-world.dk/molo-sweatpants-ashton-stoevet-petroleum-p-73615.html?options=%7b2%7d43" TargetMode="External"/><Relationship Id="rId32" Type="http://schemas.openxmlformats.org/officeDocument/2006/relationships/hyperlink" Target="http://www.kids-world.dk/mikkline-bomuldshue-turkis-p-53797.html?options=%7b2%7d28" TargetMode="External"/><Relationship Id="rId37" Type="http://schemas.openxmlformats.org/officeDocument/2006/relationships/image" Target="../media/image78.jpeg"/><Relationship Id="rId40" Type="http://schemas.openxmlformats.org/officeDocument/2006/relationships/hyperlink" Target="http://www.kids-world.dk/me-too-tshirt-koksgraa-graameleret-fisk-p-78459.html?options=%7b2%7d34" TargetMode="External"/><Relationship Id="rId45" Type="http://schemas.openxmlformats.org/officeDocument/2006/relationships/image" Target="../media/image82.jpeg"/><Relationship Id="rId5" Type="http://schemas.openxmlformats.org/officeDocument/2006/relationships/hyperlink" Target="http://www.kids-world.dk/me-too-tshirt-groen-print-p-74262.html?options=%7b2%7d40" TargetMode="External"/><Relationship Id="rId15" Type="http://schemas.openxmlformats.org/officeDocument/2006/relationships/hyperlink" Target="http://www.kids-world.dk/molo-undertroeje-joshlyn-wild-cats-p-69614.html?options=%7b2%7d28" TargetMode="External"/><Relationship Id="rId23" Type="http://schemas.openxmlformats.org/officeDocument/2006/relationships/image" Target="../media/image71.jpeg"/><Relationship Id="rId28" Type="http://schemas.openxmlformats.org/officeDocument/2006/relationships/hyperlink" Target="http://www.kids-world.dk/molo-bluse-regin-skater-bridge-p-69554.html?options=%7b2%7d43" TargetMode="External"/><Relationship Id="rId36" Type="http://schemas.openxmlformats.org/officeDocument/2006/relationships/hyperlink" Target="http://www.kids-world.dk/molo-tshirt-ruxx-hvid-skeletfisk-p-68013.html?options=%7b2%7d52" TargetMode="External"/><Relationship Id="rId10" Type="http://schemas.openxmlformats.org/officeDocument/2006/relationships/image" Target="../media/image65.jpeg"/><Relationship Id="rId19" Type="http://schemas.openxmlformats.org/officeDocument/2006/relationships/hyperlink" Target="http://www.kids-world.dk/molo-kjole-cilicia-street-birds-p-81372.html?options=%7b2%7d20" TargetMode="External"/><Relationship Id="rId31" Type="http://schemas.openxmlformats.org/officeDocument/2006/relationships/image" Target="../media/image75.jpeg"/><Relationship Id="rId44" Type="http://schemas.openxmlformats.org/officeDocument/2006/relationships/hyperlink" Target="http://www.kids-world.dk/viking-termostoevler-cerise-sort-p-32901.html?options=%7b9%7d28" TargetMode="External"/><Relationship Id="rId4" Type="http://schemas.openxmlformats.org/officeDocument/2006/relationships/image" Target="../media/image62.jpeg"/><Relationship Id="rId9" Type="http://schemas.openxmlformats.org/officeDocument/2006/relationships/hyperlink" Target="http://www.kids-world.dk/me-too-bluse-graameleret-hest-p-74252.html?options=%7b2%7d40" TargetMode="External"/><Relationship Id="rId14" Type="http://schemas.openxmlformats.org/officeDocument/2006/relationships/image" Target="../media/image67.jpeg"/><Relationship Id="rId22" Type="http://schemas.openxmlformats.org/officeDocument/2006/relationships/hyperlink" Target="http://www.kids-world.dk/molo-sweatpants-ashton-iron-gate-p-70561.html?options=%7b2%7d43" TargetMode="External"/><Relationship Id="rId27" Type="http://schemas.openxmlformats.org/officeDocument/2006/relationships/image" Target="../media/image73.jpeg"/><Relationship Id="rId30" Type="http://schemas.openxmlformats.org/officeDocument/2006/relationships/hyperlink" Target="http://www.kids-world.dk/minymo-tunika-hvid-flamingo-p-79718.html?options=%7b2%7d43" TargetMode="External"/><Relationship Id="rId35" Type="http://schemas.openxmlformats.org/officeDocument/2006/relationships/image" Target="../media/image77.jpeg"/><Relationship Id="rId43" Type="http://schemas.openxmlformats.org/officeDocument/2006/relationships/image" Target="../media/image8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123825</xdr:colOff>
      <xdr:row>0</xdr:row>
      <xdr:rowOff>0</xdr:rowOff>
    </xdr:from>
    <xdr:to>
      <xdr:col>9</xdr:col>
      <xdr:colOff>542925</xdr:colOff>
      <xdr:row>16</xdr:row>
      <xdr:rowOff>95250</xdr:rowOff>
    </xdr:to>
    <xdr:pic>
      <xdr:nvPicPr>
        <xdr:cNvPr id="2" name="Рисунок 1" descr="Joha Bluse - Uld/Silke - Creme/Navy stribe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0"/>
          <a:ext cx="2857500" cy="3143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350198</xdr:colOff>
      <xdr:row>16</xdr:row>
      <xdr:rowOff>19049</xdr:rowOff>
    </xdr:to>
    <xdr:pic>
      <xdr:nvPicPr>
        <xdr:cNvPr id="3" name="Рисунок 2" descr="http://www.kids-world.dk/images/ID116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88598" cy="3067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17</xdr:row>
      <xdr:rowOff>57150</xdr:rowOff>
    </xdr:from>
    <xdr:to>
      <xdr:col>4</xdr:col>
      <xdr:colOff>466725</xdr:colOff>
      <xdr:row>33</xdr:row>
      <xdr:rowOff>152400</xdr:rowOff>
    </xdr:to>
    <xdr:pic>
      <xdr:nvPicPr>
        <xdr:cNvPr id="4" name="Рисунок 3" descr="Joha Bluse - Uld/Bomuld - Lyserød m. Blomster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295650"/>
          <a:ext cx="2857500" cy="3143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504825</xdr:colOff>
      <xdr:row>33</xdr:row>
      <xdr:rowOff>152400</xdr:rowOff>
    </xdr:from>
    <xdr:to>
      <xdr:col>9</xdr:col>
      <xdr:colOff>314325</xdr:colOff>
      <xdr:row>50</xdr:row>
      <xdr:rowOff>57150</xdr:rowOff>
    </xdr:to>
    <xdr:pic>
      <xdr:nvPicPr>
        <xdr:cNvPr id="5" name="Рисунок 4" descr="Joha Leggings - Uld - Lys Rosa/Rosastribe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3225" y="6438900"/>
          <a:ext cx="2857500" cy="3143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47625</xdr:colOff>
      <xdr:row>0</xdr:row>
      <xdr:rowOff>0</xdr:rowOff>
    </xdr:from>
    <xdr:to>
      <xdr:col>14</xdr:col>
      <xdr:colOff>466725</xdr:colOff>
      <xdr:row>16</xdr:row>
      <xdr:rowOff>95250</xdr:rowOff>
    </xdr:to>
    <xdr:pic>
      <xdr:nvPicPr>
        <xdr:cNvPr id="6" name="Рисунок 5" descr="Joha Leggings - Uld - Blommelilla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0"/>
          <a:ext cx="2857500" cy="3143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9</xdr:col>
      <xdr:colOff>419100</xdr:colOff>
      <xdr:row>33</xdr:row>
      <xdr:rowOff>95250</xdr:rowOff>
    </xdr:to>
    <xdr:pic>
      <xdr:nvPicPr>
        <xdr:cNvPr id="7" name="Рисунок 6" descr="Joha Leggings - Uld - Støvet Lilla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3238500"/>
          <a:ext cx="2857500" cy="3143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1152525</xdr:colOff>
      <xdr:row>8</xdr:row>
      <xdr:rowOff>123825</xdr:rowOff>
    </xdr:to>
    <xdr:pic>
      <xdr:nvPicPr>
        <xdr:cNvPr id="2" name="Рисунок 1" descr="Joha Bukser - Uld - Blommelilla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202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1152525</xdr:colOff>
      <xdr:row>16</xdr:row>
      <xdr:rowOff>123825</xdr:rowOff>
    </xdr:to>
    <xdr:pic>
      <xdr:nvPicPr>
        <xdr:cNvPr id="3" name="Рисунок 2" descr="Minymo Vinterjakke - Navy m. Falsk Pels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4805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1152525</xdr:colOff>
      <xdr:row>24</xdr:row>
      <xdr:rowOff>123825</xdr:rowOff>
    </xdr:to>
    <xdr:pic>
      <xdr:nvPicPr>
        <xdr:cNvPr id="4" name="Рисунок 3" descr="Melton Strømper - Koksgrå m. Hulmønster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9607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1152525</xdr:colOff>
      <xdr:row>32</xdr:row>
      <xdr:rowOff>123825</xdr:rowOff>
    </xdr:to>
    <xdr:pic>
      <xdr:nvPicPr>
        <xdr:cNvPr id="5" name="Рисунок 4" descr="Reima Tec Vinterjakke - Muhvi - Pink m. Blomster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6310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1152525</xdr:colOff>
      <xdr:row>40</xdr:row>
      <xdr:rowOff>123825</xdr:rowOff>
    </xdr:to>
    <xdr:pic>
      <xdr:nvPicPr>
        <xdr:cNvPr id="6" name="Рисунок 5" descr="Molo Flyverdragt - Polaris - Koksgrå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00162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1152525</xdr:colOff>
      <xdr:row>48</xdr:row>
      <xdr:rowOff>123825</xdr:rowOff>
    </xdr:to>
    <xdr:pic>
      <xdr:nvPicPr>
        <xdr:cNvPr id="7" name="Рисунок 6" descr="Melton Strømper - Blommelilla m. Glitterprikker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86865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1152525</xdr:colOff>
      <xdr:row>56</xdr:row>
      <xdr:rowOff>123825</xdr:rowOff>
    </xdr:to>
    <xdr:pic>
      <xdr:nvPicPr>
        <xdr:cNvPr id="8" name="Рисунок 7" descr="Molo Softshelljakke - Ulas - Skate Pool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92617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1152525</xdr:colOff>
      <xdr:row>64</xdr:row>
      <xdr:rowOff>123825</xdr:rowOff>
    </xdr:to>
    <xdr:pic>
      <xdr:nvPicPr>
        <xdr:cNvPr id="9" name="Рисунок 8" descr="Minymo Softshelljakke - Lyseblå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79320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1152525</xdr:colOff>
      <xdr:row>72</xdr:row>
      <xdr:rowOff>123825</xdr:rowOff>
    </xdr:to>
    <xdr:pic>
      <xdr:nvPicPr>
        <xdr:cNvPr id="10" name="Рисунок 9" descr="Melton Strømper - Blommelilla m. Glitterprikker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66022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1152525</xdr:colOff>
      <xdr:row>80</xdr:row>
      <xdr:rowOff>123825</xdr:rowOff>
    </xdr:to>
    <xdr:pic>
      <xdr:nvPicPr>
        <xdr:cNvPr id="11" name="Рисунок 10" descr="Joha Boxershorts - Uld/Bomuld - Navy m. Stjerner">
          <a:hlinkClick xmlns:r="http://schemas.openxmlformats.org/officeDocument/2006/relationships" r:id="rId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71775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1152525</xdr:colOff>
      <xdr:row>88</xdr:row>
      <xdr:rowOff>123825</xdr:rowOff>
    </xdr:to>
    <xdr:pic>
      <xdr:nvPicPr>
        <xdr:cNvPr id="12" name="Рисунок 11" descr="Reima Tec Luffer - Ote - Grå">
          <a:hlinkClick xmlns:r="http://schemas.openxmlformats.org/officeDocument/2006/relationships" r:id="rId2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96577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1152525</xdr:colOff>
      <xdr:row>96</xdr:row>
      <xdr:rowOff>123825</xdr:rowOff>
    </xdr:to>
    <xdr:pic>
      <xdr:nvPicPr>
        <xdr:cNvPr id="13" name="Рисунок 12" descr="Molo T-shirt - Randi - Blue Slub">
          <a:hlinkClick xmlns:r="http://schemas.openxmlformats.org/officeDocument/2006/relationships" r:id="rId2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83280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1152525</xdr:colOff>
      <xdr:row>8</xdr:row>
      <xdr:rowOff>123825</xdr:rowOff>
    </xdr:to>
    <xdr:pic>
      <xdr:nvPicPr>
        <xdr:cNvPr id="2" name="Рисунок 1" descr="Joha Bukser - Uld - Blommelilla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102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1152525</xdr:colOff>
      <xdr:row>16</xdr:row>
      <xdr:rowOff>123825</xdr:rowOff>
    </xdr:to>
    <xdr:pic>
      <xdr:nvPicPr>
        <xdr:cNvPr id="3" name="Рисунок 2" descr="Minymo Vinterjakke - Navy m. Falsk Pels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1455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1152525</xdr:colOff>
      <xdr:row>24</xdr:row>
      <xdr:rowOff>123825</xdr:rowOff>
    </xdr:to>
    <xdr:pic>
      <xdr:nvPicPr>
        <xdr:cNvPr id="4" name="Рисунок 3" descr="Melton Strømper - Koksgrå m. Hulmønster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4807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1152525</xdr:colOff>
      <xdr:row>32</xdr:row>
      <xdr:rowOff>123825</xdr:rowOff>
    </xdr:to>
    <xdr:pic>
      <xdr:nvPicPr>
        <xdr:cNvPr id="5" name="Рисунок 4" descr="Reima Tec Vinterjakke - Muhvi - Pink m. Blomster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8160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1152525</xdr:colOff>
      <xdr:row>40</xdr:row>
      <xdr:rowOff>123825</xdr:rowOff>
    </xdr:to>
    <xdr:pic>
      <xdr:nvPicPr>
        <xdr:cNvPr id="7" name="Рисунок 6" descr="Melton Strømper - Blommelilla m. Glitterprikker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4865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1152525</xdr:colOff>
      <xdr:row>48</xdr:row>
      <xdr:rowOff>123825</xdr:rowOff>
    </xdr:to>
    <xdr:pic>
      <xdr:nvPicPr>
        <xdr:cNvPr id="8" name="Рисунок 7" descr="Molo Softshelljakke - Ulas - Skate Pool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8217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1152525</xdr:colOff>
      <xdr:row>56</xdr:row>
      <xdr:rowOff>123825</xdr:rowOff>
    </xdr:to>
    <xdr:pic>
      <xdr:nvPicPr>
        <xdr:cNvPr id="9" name="Рисунок 8" descr="Minymo Softshelljakke - Lyseblå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1570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1152525</xdr:colOff>
      <xdr:row>64</xdr:row>
      <xdr:rowOff>123825</xdr:rowOff>
    </xdr:to>
    <xdr:pic>
      <xdr:nvPicPr>
        <xdr:cNvPr id="10" name="Рисунок 9" descr="Melton Strømper - Blommelilla m. Glitterprikker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4922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1152525</xdr:colOff>
      <xdr:row>72</xdr:row>
      <xdr:rowOff>123825</xdr:rowOff>
    </xdr:to>
    <xdr:pic>
      <xdr:nvPicPr>
        <xdr:cNvPr id="11" name="Рисунок 10" descr="Joha Boxershorts - Uld/Bomuld - Navy m. Stjerner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38275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1152525</xdr:colOff>
      <xdr:row>80</xdr:row>
      <xdr:rowOff>123825</xdr:rowOff>
    </xdr:to>
    <xdr:pic>
      <xdr:nvPicPr>
        <xdr:cNvPr id="12" name="Рисунок 11" descr="Reima Tec Luffer - Ote - Grå">
          <a:hlinkClick xmlns:r="http://schemas.openxmlformats.org/officeDocument/2006/relationships" r:id="rId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91627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1152525</xdr:colOff>
      <xdr:row>88</xdr:row>
      <xdr:rowOff>123825</xdr:rowOff>
    </xdr:to>
    <xdr:pic>
      <xdr:nvPicPr>
        <xdr:cNvPr id="13" name="Рисунок 12" descr="Molo T-shirt - Randi - Blue Slub">
          <a:hlinkClick xmlns:r="http://schemas.openxmlformats.org/officeDocument/2006/relationships" r:id="rId2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44980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1152525</xdr:colOff>
      <xdr:row>7</xdr:row>
      <xdr:rowOff>123825</xdr:rowOff>
    </xdr:to>
    <xdr:pic>
      <xdr:nvPicPr>
        <xdr:cNvPr id="2" name="Рисунок 1" descr="Creamie Top - Lys Rosa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102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1152525</xdr:colOff>
      <xdr:row>15</xdr:row>
      <xdr:rowOff>123825</xdr:rowOff>
    </xdr:to>
    <xdr:pic>
      <xdr:nvPicPr>
        <xdr:cNvPr id="3" name="Рисунок 2" descr="Joha Leggings - Uld - Blommelilla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1455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1152525</xdr:colOff>
      <xdr:row>23</xdr:row>
      <xdr:rowOff>123825</xdr:rowOff>
    </xdr:to>
    <xdr:pic>
      <xdr:nvPicPr>
        <xdr:cNvPr id="4" name="Рисунок 3" descr="Garcia T-shirt - Rød m. Print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4807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1152525</xdr:colOff>
      <xdr:row>31</xdr:row>
      <xdr:rowOff>123825</xdr:rowOff>
    </xdr:to>
    <xdr:pic>
      <xdr:nvPicPr>
        <xdr:cNvPr id="5" name="Рисунок 4" descr="Garcia T-shirt - Rød m. Print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8160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1152525</xdr:colOff>
      <xdr:row>39</xdr:row>
      <xdr:rowOff>123825</xdr:rowOff>
    </xdr:to>
    <xdr:pic>
      <xdr:nvPicPr>
        <xdr:cNvPr id="6" name="Рисунок 5" descr="Molo T-shirt - Randi - Blue Slub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1512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1152525</xdr:colOff>
      <xdr:row>47</xdr:row>
      <xdr:rowOff>123825</xdr:rowOff>
    </xdr:to>
    <xdr:pic>
      <xdr:nvPicPr>
        <xdr:cNvPr id="7" name="Рисунок 6" descr="Molo T-shirt - Randi - Blue Slub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4865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1152525</xdr:colOff>
      <xdr:row>55</xdr:row>
      <xdr:rowOff>123825</xdr:rowOff>
    </xdr:to>
    <xdr:pic>
      <xdr:nvPicPr>
        <xdr:cNvPr id="8" name="Рисунок 7" descr="Minymo Skjorte - Hvid m. Blonder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8217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1152525</xdr:colOff>
      <xdr:row>63</xdr:row>
      <xdr:rowOff>123825</xdr:rowOff>
    </xdr:to>
    <xdr:pic>
      <xdr:nvPicPr>
        <xdr:cNvPr id="9" name="Рисунок 8" descr="Garcia T-shirt - Rød m. Print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1570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1152525</xdr:colOff>
      <xdr:row>71</xdr:row>
      <xdr:rowOff>123825</xdr:rowOff>
    </xdr:to>
    <xdr:pic>
      <xdr:nvPicPr>
        <xdr:cNvPr id="10" name="Рисунок 9" descr="Molo T-shirt - Randi - Blue Slub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4922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1152525</xdr:colOff>
      <xdr:row>79</xdr:row>
      <xdr:rowOff>123825</xdr:rowOff>
    </xdr:to>
    <xdr:pic>
      <xdr:nvPicPr>
        <xdr:cNvPr id="11" name="Рисунок 10" descr="Joha 2-Pak Hipsters - Bordeaux/Grå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38275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1152525</xdr:colOff>
      <xdr:row>87</xdr:row>
      <xdr:rowOff>123825</xdr:rowOff>
    </xdr:to>
    <xdr:pic>
      <xdr:nvPicPr>
        <xdr:cNvPr id="12" name="Рисунок 11" descr="Molo Vinterjakke - Castor - Gråmeleret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91627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1152525</xdr:colOff>
      <xdr:row>95</xdr:row>
      <xdr:rowOff>123825</xdr:rowOff>
    </xdr:to>
    <xdr:pic>
      <xdr:nvPicPr>
        <xdr:cNvPr id="13" name="Рисунок 12" descr="Molo Flyverdragt - Polaris - Skulls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44980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1152525</xdr:colOff>
      <xdr:row>103</xdr:row>
      <xdr:rowOff>123825</xdr:rowOff>
    </xdr:to>
    <xdr:pic>
      <xdr:nvPicPr>
        <xdr:cNvPr id="14" name="Рисунок 13" descr="Lego Tec Flyverdragt - Jadon - Grøn/Gul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98332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0</xdr:col>
      <xdr:colOff>1152525</xdr:colOff>
      <xdr:row>111</xdr:row>
      <xdr:rowOff>123825</xdr:rowOff>
    </xdr:to>
    <xdr:pic>
      <xdr:nvPicPr>
        <xdr:cNvPr id="15" name="Рисунок 14" descr="Molo T-shirt - Randi - Blue Slub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51685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1152525</xdr:colOff>
      <xdr:row>119</xdr:row>
      <xdr:rowOff>123825</xdr:rowOff>
    </xdr:to>
    <xdr:pic>
      <xdr:nvPicPr>
        <xdr:cNvPr id="16" name="Рисунок 15" descr="Reima Tec Luffer - Ote - Grå">
          <a:hlinkClick xmlns:r="http://schemas.openxmlformats.org/officeDocument/2006/relationships" r:id="rId2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05037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121</xdr:row>
      <xdr:rowOff>0</xdr:rowOff>
    </xdr:from>
    <xdr:to>
      <xdr:col>0</xdr:col>
      <xdr:colOff>1152525</xdr:colOff>
      <xdr:row>127</xdr:row>
      <xdr:rowOff>123825</xdr:rowOff>
    </xdr:to>
    <xdr:pic>
      <xdr:nvPicPr>
        <xdr:cNvPr id="17" name="Рисунок 16" descr="Joha 2-Pak Hipsters - Bordeaux/Grå">
          <a:hlinkClick xmlns:r="http://schemas.openxmlformats.org/officeDocument/2006/relationships" r:id="rId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58390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129</xdr:row>
      <xdr:rowOff>0</xdr:rowOff>
    </xdr:from>
    <xdr:to>
      <xdr:col>0</xdr:col>
      <xdr:colOff>1152525</xdr:colOff>
      <xdr:row>135</xdr:row>
      <xdr:rowOff>123825</xdr:rowOff>
    </xdr:to>
    <xdr:pic>
      <xdr:nvPicPr>
        <xdr:cNvPr id="18" name="Рисунок 17" descr="Molo Flyverdragt - Polar - Mørk Armygrøn">
          <a:hlinkClick xmlns:r="http://schemas.openxmlformats.org/officeDocument/2006/relationships" r:id="rId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11742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1152525</xdr:colOff>
      <xdr:row>7</xdr:row>
      <xdr:rowOff>123825</xdr:rowOff>
    </xdr:to>
    <xdr:pic>
      <xdr:nvPicPr>
        <xdr:cNvPr id="2" name="Рисунок 1" descr="Joha Leggings - Uld - Lyserød/Blommestribet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432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1152525</xdr:colOff>
      <xdr:row>15</xdr:row>
      <xdr:rowOff>123825</xdr:rowOff>
    </xdr:to>
    <xdr:pic>
      <xdr:nvPicPr>
        <xdr:cNvPr id="3" name="Рисунок 2" descr="Joha Bluse - Uld - Lyserød/Blommestribet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0515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1152525</xdr:colOff>
      <xdr:row>23</xdr:row>
      <xdr:rowOff>123825</xdr:rowOff>
    </xdr:to>
    <xdr:pic>
      <xdr:nvPicPr>
        <xdr:cNvPr id="4" name="Рисунок 3" descr="Creamie Kjole - Mint m. Blomster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9597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1152525</xdr:colOff>
      <xdr:row>31</xdr:row>
      <xdr:rowOff>123825</xdr:rowOff>
    </xdr:to>
    <xdr:pic>
      <xdr:nvPicPr>
        <xdr:cNvPr id="5" name="Рисунок 4" descr="Creamie Bluse - Koral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5820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1152525</xdr:colOff>
      <xdr:row>39</xdr:row>
      <xdr:rowOff>123825</xdr:rowOff>
    </xdr:to>
    <xdr:pic>
      <xdr:nvPicPr>
        <xdr:cNvPr id="6" name="Рисунок 5" descr="Lego Star Wars Kasket - Sort m. R2D2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3942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1152525</xdr:colOff>
      <xdr:row>47</xdr:row>
      <xdr:rowOff>123825</xdr:rowOff>
    </xdr:to>
    <xdr:pic>
      <xdr:nvPicPr>
        <xdr:cNvPr id="7" name="Рисунок 6" descr="Lego Star Wars Fleecehue - Navy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9215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1152525</xdr:colOff>
      <xdr:row>55</xdr:row>
      <xdr:rowOff>123825</xdr:rowOff>
    </xdr:to>
    <xdr:pic>
      <xdr:nvPicPr>
        <xdr:cNvPr id="8" name="Рисунок 7" descr="Lego Star Wars T-shirt - Navy m. Yoda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4487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1152525</xdr:colOff>
      <xdr:row>63</xdr:row>
      <xdr:rowOff>123825</xdr:rowOff>
    </xdr:to>
    <xdr:pic>
      <xdr:nvPicPr>
        <xdr:cNvPr id="9" name="Рисунок 8" descr="Hummel Strømper - Tinsu - Uld - Grå/Rød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8810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1152525</xdr:colOff>
      <xdr:row>71</xdr:row>
      <xdr:rowOff>123825</xdr:rowOff>
    </xdr:to>
    <xdr:pic>
      <xdr:nvPicPr>
        <xdr:cNvPr id="10" name="Рисунок 9" descr="Molo Hue - Nico - Casino Star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06942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1152525</xdr:colOff>
      <xdr:row>79</xdr:row>
      <xdr:rowOff>123825</xdr:rowOff>
    </xdr:to>
    <xdr:pic>
      <xdr:nvPicPr>
        <xdr:cNvPr id="11" name="Рисунок 10" descr="Molo Softshelljakke - Ulas - Scorpions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8405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1152525</xdr:colOff>
      <xdr:row>87</xdr:row>
      <xdr:rowOff>123825</xdr:rowOff>
    </xdr:to>
    <xdr:pic>
      <xdr:nvPicPr>
        <xdr:cNvPr id="12" name="Рисунок 11" descr="Molo Slip-On Sko - Zeus - Delicate Cacti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53677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1152525</xdr:colOff>
      <xdr:row>95</xdr:row>
      <xdr:rowOff>123825</xdr:rowOff>
    </xdr:to>
    <xdr:pic>
      <xdr:nvPicPr>
        <xdr:cNvPr id="13" name="Рисунок 12" descr="Color Kids Badebukser - UV40 - Sort/Lyseblå m. Stjerner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02280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1152525</xdr:colOff>
      <xdr:row>103</xdr:row>
      <xdr:rowOff>123825</xdr:rowOff>
    </xdr:to>
    <xdr:pic>
      <xdr:nvPicPr>
        <xdr:cNvPr id="14" name="Рисунок 13" descr="Color Kids Badebukser - UV40 - Blå/Orange m. Stjerner">
          <a:hlinkClick xmlns:r="http://schemas.openxmlformats.org/officeDocument/2006/relationships" r:id="rId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53752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0</xdr:col>
      <xdr:colOff>1152525</xdr:colOff>
      <xdr:row>111</xdr:row>
      <xdr:rowOff>123825</xdr:rowOff>
    </xdr:to>
    <xdr:pic>
      <xdr:nvPicPr>
        <xdr:cNvPr id="15" name="Рисунок 14" descr="Small Rags Skjorte - Navy Denim">
          <a:hlinkClick xmlns:r="http://schemas.openxmlformats.org/officeDocument/2006/relationships" r:id="rId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86175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1152525</xdr:colOff>
      <xdr:row>119</xdr:row>
      <xdr:rowOff>123825</xdr:rowOff>
    </xdr:to>
    <xdr:pic>
      <xdr:nvPicPr>
        <xdr:cNvPr id="16" name="Рисунок 15" descr="Lego Star Wars T-shirt - Gråmeleret m. Print">
          <a:hlinkClick xmlns:r="http://schemas.openxmlformats.org/officeDocument/2006/relationships" r:id="rId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42397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121</xdr:row>
      <xdr:rowOff>0</xdr:rowOff>
    </xdr:from>
    <xdr:to>
      <xdr:col>0</xdr:col>
      <xdr:colOff>1152525</xdr:colOff>
      <xdr:row>127</xdr:row>
      <xdr:rowOff>123825</xdr:rowOff>
    </xdr:to>
    <xdr:pic>
      <xdr:nvPicPr>
        <xdr:cNvPr id="17" name="Рисунок 16" descr="Lego Star Wars Kasket - Navy m. Stormtrooper">
          <a:hlinkClick xmlns:r="http://schemas.openxmlformats.org/officeDocument/2006/relationships" r:id="rId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36720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129</xdr:row>
      <xdr:rowOff>0</xdr:rowOff>
    </xdr:from>
    <xdr:to>
      <xdr:col>0</xdr:col>
      <xdr:colOff>1152525</xdr:colOff>
      <xdr:row>135</xdr:row>
      <xdr:rowOff>123825</xdr:rowOff>
    </xdr:to>
    <xdr:pic>
      <xdr:nvPicPr>
        <xdr:cNvPr id="18" name="Рисунок 17" descr="Color Kids Badebukser - UV40 - Sort/Lyseblå m. Stjerner">
          <a:hlinkClick xmlns:r="http://schemas.openxmlformats.org/officeDocument/2006/relationships" r:id="rId3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50092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137</xdr:row>
      <xdr:rowOff>0</xdr:rowOff>
    </xdr:from>
    <xdr:to>
      <xdr:col>0</xdr:col>
      <xdr:colOff>1152525</xdr:colOff>
      <xdr:row>143</xdr:row>
      <xdr:rowOff>123825</xdr:rowOff>
    </xdr:to>
    <xdr:pic>
      <xdr:nvPicPr>
        <xdr:cNvPr id="19" name="Рисунок 18" descr="Molo Sweatshirt - Marton - Camo Palm Stripe">
          <a:hlinkClick xmlns:r="http://schemas.openxmlformats.org/officeDocument/2006/relationships" r:id="rId3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01565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145</xdr:row>
      <xdr:rowOff>0</xdr:rowOff>
    </xdr:from>
    <xdr:to>
      <xdr:col>0</xdr:col>
      <xdr:colOff>1152525</xdr:colOff>
      <xdr:row>151</xdr:row>
      <xdr:rowOff>123825</xdr:rowOff>
    </xdr:to>
    <xdr:pic>
      <xdr:nvPicPr>
        <xdr:cNvPr id="20" name="Рисунок 19" descr="Molo Vinterhue - Natt - Regnbuestribet">
          <a:hlinkClick xmlns:r="http://schemas.openxmlformats.org/officeDocument/2006/relationships" r:id="rId3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95887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153</xdr:row>
      <xdr:rowOff>0</xdr:rowOff>
    </xdr:from>
    <xdr:to>
      <xdr:col>0</xdr:col>
      <xdr:colOff>1152525</xdr:colOff>
      <xdr:row>159</xdr:row>
      <xdr:rowOff>123825</xdr:rowOff>
    </xdr:to>
    <xdr:pic>
      <xdr:nvPicPr>
        <xdr:cNvPr id="21" name="Рисунок 20" descr="Color Kids Badebukser - UV40 - Sort/Lyseblå m. Stjerner">
          <a:hlinkClick xmlns:r="http://schemas.openxmlformats.org/officeDocument/2006/relationships" r:id="rId3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05450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1152525</xdr:colOff>
      <xdr:row>167</xdr:row>
      <xdr:rowOff>123825</xdr:rowOff>
    </xdr:to>
    <xdr:pic>
      <xdr:nvPicPr>
        <xdr:cNvPr id="22" name="Рисунок 21" descr="Color Kids Bikini - UV40 - Sort/Pink m. Stjerner">
          <a:hlinkClick xmlns:r="http://schemas.openxmlformats.org/officeDocument/2006/relationships" r:id="rId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6922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169</xdr:row>
      <xdr:rowOff>0</xdr:rowOff>
    </xdr:from>
    <xdr:to>
      <xdr:col>0</xdr:col>
      <xdr:colOff>1152525</xdr:colOff>
      <xdr:row>175</xdr:row>
      <xdr:rowOff>123825</xdr:rowOff>
    </xdr:to>
    <xdr:pic>
      <xdr:nvPicPr>
        <xdr:cNvPr id="23" name="Рисунок 22" descr="Molo T-Shirt - Rimona - Graceful Swimmers">
          <a:hlinkClick xmlns:r="http://schemas.openxmlformats.org/officeDocument/2006/relationships" r:id="rId4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70295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177</xdr:row>
      <xdr:rowOff>0</xdr:rowOff>
    </xdr:from>
    <xdr:to>
      <xdr:col>0</xdr:col>
      <xdr:colOff>1152525</xdr:colOff>
      <xdr:row>183</xdr:row>
      <xdr:rowOff>123825</xdr:rowOff>
    </xdr:to>
    <xdr:pic>
      <xdr:nvPicPr>
        <xdr:cNvPr id="24" name="Рисунок 23" descr="Creamie Kjole - Koral">
          <a:hlinkClick xmlns:r="http://schemas.openxmlformats.org/officeDocument/2006/relationships" r:id="rId4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83667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185</xdr:row>
      <xdr:rowOff>0</xdr:rowOff>
    </xdr:from>
    <xdr:to>
      <xdr:col>0</xdr:col>
      <xdr:colOff>1152525</xdr:colOff>
      <xdr:row>191</xdr:row>
      <xdr:rowOff>123825</xdr:rowOff>
    </xdr:to>
    <xdr:pic>
      <xdr:nvPicPr>
        <xdr:cNvPr id="25" name="Рисунок 24" descr="Color Kids Badebukser - UV40 - Blå/Orange m. Stjerner">
          <a:hlinkClick xmlns:r="http://schemas.openxmlformats.org/officeDocument/2006/relationships" r:id="rId4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01790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193</xdr:row>
      <xdr:rowOff>0</xdr:rowOff>
    </xdr:from>
    <xdr:to>
      <xdr:col>0</xdr:col>
      <xdr:colOff>1152525</xdr:colOff>
      <xdr:row>199</xdr:row>
      <xdr:rowOff>123825</xdr:rowOff>
    </xdr:to>
    <xdr:pic>
      <xdr:nvPicPr>
        <xdr:cNvPr id="26" name="Рисунок 25" descr="Color Kids Badebukser - UV40 - Blå/Orange m. Stjerner">
          <a:hlinkClick xmlns:r="http://schemas.openxmlformats.org/officeDocument/2006/relationships" r:id="rId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34212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1152525</xdr:colOff>
      <xdr:row>207</xdr:row>
      <xdr:rowOff>123825</xdr:rowOff>
    </xdr:to>
    <xdr:pic>
      <xdr:nvPicPr>
        <xdr:cNvPr id="27" name="Рисунок 26" descr="Hummel Strømper - Tinsu - Uld - Grå/Rød">
          <a:hlinkClick xmlns:r="http://schemas.openxmlformats.org/officeDocument/2006/relationships" r:id="rId4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6635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1152525</xdr:colOff>
      <xdr:row>215</xdr:row>
      <xdr:rowOff>123825</xdr:rowOff>
    </xdr:to>
    <xdr:pic>
      <xdr:nvPicPr>
        <xdr:cNvPr id="28" name="Рисунок 27" descr="Color Kids Bikini - UV40 - Sort/Pink m. Stjerner">
          <a:hlinkClick xmlns:r="http://schemas.openxmlformats.org/officeDocument/2006/relationships" r:id="rId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64767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217</xdr:row>
      <xdr:rowOff>0</xdr:rowOff>
    </xdr:from>
    <xdr:to>
      <xdr:col>0</xdr:col>
      <xdr:colOff>1152525</xdr:colOff>
      <xdr:row>223</xdr:row>
      <xdr:rowOff>123825</xdr:rowOff>
    </xdr:to>
    <xdr:pic>
      <xdr:nvPicPr>
        <xdr:cNvPr id="29" name="Рисунок 28" descr="Decoy Basis Strømper - Grå Meleret">
          <a:hlinkClick xmlns:r="http://schemas.openxmlformats.org/officeDocument/2006/relationships" r:id="rId4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78140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1152525</xdr:colOff>
      <xdr:row>231</xdr:row>
      <xdr:rowOff>123825</xdr:rowOff>
    </xdr:to>
    <xdr:pic>
      <xdr:nvPicPr>
        <xdr:cNvPr id="30" name="Рисунок 29" descr="Creamie Top - Koral m. Blonder">
          <a:hlinkClick xmlns:r="http://schemas.openxmlformats.org/officeDocument/2006/relationships" r:id="rId5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8172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233</xdr:row>
      <xdr:rowOff>0</xdr:rowOff>
    </xdr:from>
    <xdr:to>
      <xdr:col>0</xdr:col>
      <xdr:colOff>1152525</xdr:colOff>
      <xdr:row>239</xdr:row>
      <xdr:rowOff>123825</xdr:rowOff>
    </xdr:to>
    <xdr:pic>
      <xdr:nvPicPr>
        <xdr:cNvPr id="31" name="Рисунок 30" descr="Molo Jeans - Ames - Grå">
          <a:hlinkClick xmlns:r="http://schemas.openxmlformats.org/officeDocument/2006/relationships" r:id="rId5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13445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241</xdr:row>
      <xdr:rowOff>0</xdr:rowOff>
    </xdr:from>
    <xdr:to>
      <xdr:col>0</xdr:col>
      <xdr:colOff>1152525</xdr:colOff>
      <xdr:row>247</xdr:row>
      <xdr:rowOff>123825</xdr:rowOff>
    </xdr:to>
    <xdr:pic>
      <xdr:nvPicPr>
        <xdr:cNvPr id="32" name="Рисунок 31" descr="Color Kids Badebukser - UV40 - Sort/Lyseblå m. Stjerner">
          <a:hlinkClick xmlns:r="http://schemas.openxmlformats.org/officeDocument/2006/relationships" r:id="rId5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50617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249</xdr:row>
      <xdr:rowOff>0</xdr:rowOff>
    </xdr:from>
    <xdr:to>
      <xdr:col>0</xdr:col>
      <xdr:colOff>1152525</xdr:colOff>
      <xdr:row>255</xdr:row>
      <xdr:rowOff>123825</xdr:rowOff>
    </xdr:to>
    <xdr:pic>
      <xdr:nvPicPr>
        <xdr:cNvPr id="33" name="Рисунок 32" descr="Molo T-shirt - Raphael - Oatmeal Melange">
          <a:hlinkClick xmlns:r="http://schemas.openxmlformats.org/officeDocument/2006/relationships" r:id="rId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02090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257</xdr:row>
      <xdr:rowOff>0</xdr:rowOff>
    </xdr:from>
    <xdr:to>
      <xdr:col>0</xdr:col>
      <xdr:colOff>1152525</xdr:colOff>
      <xdr:row>263</xdr:row>
      <xdr:rowOff>123825</xdr:rowOff>
    </xdr:to>
    <xdr:pic>
      <xdr:nvPicPr>
        <xdr:cNvPr id="34" name="Рисунок 33" descr="Creamie T-shirt - Creme m. Piger">
          <a:hlinkClick xmlns:r="http://schemas.openxmlformats.org/officeDocument/2006/relationships" r:id="rId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15462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265</xdr:row>
      <xdr:rowOff>0</xdr:rowOff>
    </xdr:from>
    <xdr:to>
      <xdr:col>0</xdr:col>
      <xdr:colOff>1152525</xdr:colOff>
      <xdr:row>271</xdr:row>
      <xdr:rowOff>123825</xdr:rowOff>
    </xdr:to>
    <xdr:pic>
      <xdr:nvPicPr>
        <xdr:cNvPr id="35" name="Рисунок 34" descr="Creamie Kjole - Koral m. Blonder">
          <a:hlinkClick xmlns:r="http://schemas.openxmlformats.org/officeDocument/2006/relationships" r:id="rId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90735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273</xdr:row>
      <xdr:rowOff>0</xdr:rowOff>
    </xdr:from>
    <xdr:to>
      <xdr:col>0</xdr:col>
      <xdr:colOff>1152525</xdr:colOff>
      <xdr:row>279</xdr:row>
      <xdr:rowOff>123825</xdr:rowOff>
    </xdr:to>
    <xdr:pic>
      <xdr:nvPicPr>
        <xdr:cNvPr id="36" name="Рисунок 35" descr="Color Kids Badebukser - UV40 - Blå/Orange m. Stjerner">
          <a:hlinkClick xmlns:r="http://schemas.openxmlformats.org/officeDocument/2006/relationships" r:id="rId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66007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281</xdr:row>
      <xdr:rowOff>0</xdr:rowOff>
    </xdr:from>
    <xdr:to>
      <xdr:col>0</xdr:col>
      <xdr:colOff>1152525</xdr:colOff>
      <xdr:row>287</xdr:row>
      <xdr:rowOff>123825</xdr:rowOff>
    </xdr:to>
    <xdr:pic>
      <xdr:nvPicPr>
        <xdr:cNvPr id="37" name="Рисунок 36" descr="Creamie Kjole - Rosa/Koksgrå m. Blondetryk">
          <a:hlinkClick xmlns:r="http://schemas.openxmlformats.org/officeDocument/2006/relationships" r:id="rId6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98430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289</xdr:row>
      <xdr:rowOff>0</xdr:rowOff>
    </xdr:from>
    <xdr:to>
      <xdr:col>0</xdr:col>
      <xdr:colOff>1152525</xdr:colOff>
      <xdr:row>295</xdr:row>
      <xdr:rowOff>123825</xdr:rowOff>
    </xdr:to>
    <xdr:pic>
      <xdr:nvPicPr>
        <xdr:cNvPr id="38" name="Рисунок 37" descr="Molo Softshelljakke - Hestie - Delicate Cacti">
          <a:hlinkClick xmlns:r="http://schemas.openxmlformats.org/officeDocument/2006/relationships" r:id="rId6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92752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297</xdr:row>
      <xdr:rowOff>0</xdr:rowOff>
    </xdr:from>
    <xdr:to>
      <xdr:col>0</xdr:col>
      <xdr:colOff>1152525</xdr:colOff>
      <xdr:row>303</xdr:row>
      <xdr:rowOff>123825</xdr:rowOff>
    </xdr:to>
    <xdr:pic>
      <xdr:nvPicPr>
        <xdr:cNvPr id="39" name="Рисунок 38" descr="Molo Undertrøje - Jim - Wild Cats">
          <a:hlinkClick xmlns:r="http://schemas.openxmlformats.org/officeDocument/2006/relationships" r:id="rId6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68025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305</xdr:row>
      <xdr:rowOff>0</xdr:rowOff>
    </xdr:from>
    <xdr:to>
      <xdr:col>0</xdr:col>
      <xdr:colOff>1152525</xdr:colOff>
      <xdr:row>311</xdr:row>
      <xdr:rowOff>123825</xdr:rowOff>
    </xdr:to>
    <xdr:pic>
      <xdr:nvPicPr>
        <xdr:cNvPr id="40" name="Рисунок 39" descr="Creamie Kjole - Pudder m. Blomster">
          <a:hlinkClick xmlns:r="http://schemas.openxmlformats.org/officeDocument/2006/relationships" r:id="rId6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143297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313</xdr:row>
      <xdr:rowOff>0</xdr:rowOff>
    </xdr:from>
    <xdr:to>
      <xdr:col>0</xdr:col>
      <xdr:colOff>1152525</xdr:colOff>
      <xdr:row>319</xdr:row>
      <xdr:rowOff>123825</xdr:rowOff>
    </xdr:to>
    <xdr:pic>
      <xdr:nvPicPr>
        <xdr:cNvPr id="41" name="Рисунок 40" descr="Creamie Kjole - Koral m. Blonder">
          <a:hlinkClick xmlns:r="http://schemas.openxmlformats.org/officeDocument/2006/relationships" r:id="rId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18570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321</xdr:row>
      <xdr:rowOff>0</xdr:rowOff>
    </xdr:from>
    <xdr:to>
      <xdr:col>0</xdr:col>
      <xdr:colOff>1152525</xdr:colOff>
      <xdr:row>327</xdr:row>
      <xdr:rowOff>123825</xdr:rowOff>
    </xdr:to>
    <xdr:pic>
      <xdr:nvPicPr>
        <xdr:cNvPr id="42" name="Рисунок 41" descr="Molo Hue - Namora - Wild Cats">
          <a:hlinkClick xmlns:r="http://schemas.openxmlformats.org/officeDocument/2006/relationships" r:id="rId7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93842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329</xdr:row>
      <xdr:rowOff>0</xdr:rowOff>
    </xdr:from>
    <xdr:to>
      <xdr:col>0</xdr:col>
      <xdr:colOff>1152525</xdr:colOff>
      <xdr:row>335</xdr:row>
      <xdr:rowOff>123825</xdr:rowOff>
    </xdr:to>
    <xdr:pic>
      <xdr:nvPicPr>
        <xdr:cNvPr id="44" name="Рисунок 43" descr="Molo Sweatshirt - Manuel - Camo Cactus">
          <a:hlinkClick xmlns:r="http://schemas.openxmlformats.org/officeDocument/2006/relationships" r:id="rId7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07455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337</xdr:row>
      <xdr:rowOff>0</xdr:rowOff>
    </xdr:from>
    <xdr:to>
      <xdr:col>0</xdr:col>
      <xdr:colOff>1152525</xdr:colOff>
      <xdr:row>343</xdr:row>
      <xdr:rowOff>123825</xdr:rowOff>
    </xdr:to>
    <xdr:pic>
      <xdr:nvPicPr>
        <xdr:cNvPr id="45" name="Рисунок 44" descr="Molo Undertrøje - Joshlyn - Graceful Swimmers">
          <a:hlinkClick xmlns:r="http://schemas.openxmlformats.org/officeDocument/2006/relationships" r:id="rId7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60807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1152525</xdr:colOff>
      <xdr:row>8</xdr:row>
      <xdr:rowOff>123825</xdr:rowOff>
    </xdr:to>
    <xdr:pic>
      <xdr:nvPicPr>
        <xdr:cNvPr id="2" name="Рисунок 1" descr="Minymo Softshell Jakke - Navy/Grå stribet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202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1152525</xdr:colOff>
      <xdr:row>15</xdr:row>
      <xdr:rowOff>123825</xdr:rowOff>
    </xdr:to>
    <xdr:pic>
      <xdr:nvPicPr>
        <xdr:cNvPr id="3" name="Рисунок 2" descr="Me Too Undertøj - 2-dele - Navy/Neongul m. Traktor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1005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1152525</xdr:colOff>
      <xdr:row>24</xdr:row>
      <xdr:rowOff>123825</xdr:rowOff>
    </xdr:to>
    <xdr:pic>
      <xdr:nvPicPr>
        <xdr:cNvPr id="4" name="Рисунок 3" descr="Me Too T-shirt - Grøn m. Print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5807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1152525</xdr:colOff>
      <xdr:row>32</xdr:row>
      <xdr:rowOff>123825</xdr:rowOff>
    </xdr:to>
    <xdr:pic>
      <xdr:nvPicPr>
        <xdr:cNvPr id="5" name="Рисунок 4" descr="Me Too Bluse - Rosa m. Hest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3460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1152525</xdr:colOff>
      <xdr:row>40</xdr:row>
      <xdr:rowOff>123825</xdr:rowOff>
    </xdr:to>
    <xdr:pic>
      <xdr:nvPicPr>
        <xdr:cNvPr id="6" name="Рисунок 5" descr="Me Too Bluse - Gråmeleret m. Hest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2062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1152525</xdr:colOff>
      <xdr:row>48</xdr:row>
      <xdr:rowOff>123825</xdr:rowOff>
    </xdr:to>
    <xdr:pic>
      <xdr:nvPicPr>
        <xdr:cNvPr id="7" name="Рисунок 6" descr="Me Too Jeggings - Navy Denim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9715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1152525</xdr:colOff>
      <xdr:row>56</xdr:row>
      <xdr:rowOff>123825</xdr:rowOff>
    </xdr:to>
    <xdr:pic>
      <xdr:nvPicPr>
        <xdr:cNvPr id="8" name="Рисунок 7" descr="Me Too T-shirt - Mint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78317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1152525</xdr:colOff>
      <xdr:row>64</xdr:row>
      <xdr:rowOff>123825</xdr:rowOff>
    </xdr:to>
    <xdr:pic>
      <xdr:nvPicPr>
        <xdr:cNvPr id="9" name="Рисунок 8" descr="Me Too Jeggings - Navy Denim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7870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1152525</xdr:colOff>
      <xdr:row>72</xdr:row>
      <xdr:rowOff>123825</xdr:rowOff>
    </xdr:to>
    <xdr:pic>
      <xdr:nvPicPr>
        <xdr:cNvPr id="10" name="Рисунок 9" descr="Molo Undertrøje - Joshlyn - Wild Cats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56472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1152525</xdr:colOff>
      <xdr:row>80</xdr:row>
      <xdr:rowOff>123825</xdr:rowOff>
    </xdr:to>
    <xdr:pic>
      <xdr:nvPicPr>
        <xdr:cNvPr id="11" name="Рисунок 10" descr="Reima Bøllehat - UV50 - Tropical - Gul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43175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1152525</xdr:colOff>
      <xdr:row>88</xdr:row>
      <xdr:rowOff>123825</xdr:rowOff>
    </xdr:to>
    <xdr:pic>
      <xdr:nvPicPr>
        <xdr:cNvPr id="12" name="Рисунок 11" descr="Molo Kjole - Cilicia - Street Birds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29877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1152525</xdr:colOff>
      <xdr:row>96</xdr:row>
      <xdr:rowOff>123825</xdr:rowOff>
    </xdr:to>
    <xdr:pic>
      <xdr:nvPicPr>
        <xdr:cNvPr id="13" name="Рисунок 12" descr="Me Too Bluse - Gråmeleret m. Hest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97530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1152525</xdr:colOff>
      <xdr:row>104</xdr:row>
      <xdr:rowOff>123825</xdr:rowOff>
    </xdr:to>
    <xdr:pic>
      <xdr:nvPicPr>
        <xdr:cNvPr id="14" name="Рисунок 13" descr="Molo Sweatpants - Ashton - Iron Gate">
          <a:hlinkClick xmlns:r="http://schemas.openxmlformats.org/officeDocument/2006/relationships" r:id="rId2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65182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106</xdr:row>
      <xdr:rowOff>0</xdr:rowOff>
    </xdr:from>
    <xdr:to>
      <xdr:col>0</xdr:col>
      <xdr:colOff>1152525</xdr:colOff>
      <xdr:row>112</xdr:row>
      <xdr:rowOff>123825</xdr:rowOff>
    </xdr:to>
    <xdr:pic>
      <xdr:nvPicPr>
        <xdr:cNvPr id="15" name="Рисунок 14" descr="Molo Sweatpants - Ashton - Støvet Petroleum">
          <a:hlinkClick xmlns:r="http://schemas.openxmlformats.org/officeDocument/2006/relationships" r:id="rId2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51885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114</xdr:row>
      <xdr:rowOff>0</xdr:rowOff>
    </xdr:from>
    <xdr:to>
      <xdr:col>0</xdr:col>
      <xdr:colOff>1152525</xdr:colOff>
      <xdr:row>120</xdr:row>
      <xdr:rowOff>123825</xdr:rowOff>
    </xdr:to>
    <xdr:pic>
      <xdr:nvPicPr>
        <xdr:cNvPr id="16" name="Рисунок 15" descr="Molo Sweatpants - Ashton - Gråmeleret">
          <a:hlinkClick xmlns:r="http://schemas.openxmlformats.org/officeDocument/2006/relationships" r:id="rId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57637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1152525</xdr:colOff>
      <xdr:row>128</xdr:row>
      <xdr:rowOff>123825</xdr:rowOff>
    </xdr:to>
    <xdr:pic>
      <xdr:nvPicPr>
        <xdr:cNvPr id="17" name="Рисунок 16" descr="Molo Bluse - Regin - Skater Bridge">
          <a:hlinkClick xmlns:r="http://schemas.openxmlformats.org/officeDocument/2006/relationships" r:id="rId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44340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130</xdr:row>
      <xdr:rowOff>0</xdr:rowOff>
    </xdr:from>
    <xdr:to>
      <xdr:col>0</xdr:col>
      <xdr:colOff>1152525</xdr:colOff>
      <xdr:row>136</xdr:row>
      <xdr:rowOff>123825</xdr:rowOff>
    </xdr:to>
    <xdr:pic>
      <xdr:nvPicPr>
        <xdr:cNvPr id="18" name="Рисунок 17" descr="Minymo Tunika - Hvid m. Flamingo">
          <a:hlinkClick xmlns:r="http://schemas.openxmlformats.org/officeDocument/2006/relationships" r:id="rId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11992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138</xdr:row>
      <xdr:rowOff>0</xdr:rowOff>
    </xdr:from>
    <xdr:to>
      <xdr:col>0</xdr:col>
      <xdr:colOff>1152525</xdr:colOff>
      <xdr:row>144</xdr:row>
      <xdr:rowOff>123825</xdr:rowOff>
    </xdr:to>
    <xdr:pic>
      <xdr:nvPicPr>
        <xdr:cNvPr id="19" name="Рисунок 18" descr="Minymo Tunika - Hvid m. Flamingo">
          <a:hlinkClick xmlns:r="http://schemas.openxmlformats.org/officeDocument/2006/relationships" r:id="rId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98695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1152525</xdr:colOff>
      <xdr:row>152</xdr:row>
      <xdr:rowOff>123825</xdr:rowOff>
    </xdr:to>
    <xdr:pic>
      <xdr:nvPicPr>
        <xdr:cNvPr id="20" name="Рисунок 19" descr="Mikk-Line Bomuldshue - Turkis">
          <a:hlinkClick xmlns:r="http://schemas.openxmlformats.org/officeDocument/2006/relationships" r:id="rId3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85397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1152525</xdr:colOff>
      <xdr:row>160</xdr:row>
      <xdr:rowOff>123825</xdr:rowOff>
    </xdr:to>
    <xdr:pic>
      <xdr:nvPicPr>
        <xdr:cNvPr id="21" name="Рисунок 20" descr="Mikk-Line Hue - Pink">
          <a:hlinkClick xmlns:r="http://schemas.openxmlformats.org/officeDocument/2006/relationships" r:id="rId3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53050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1152525</xdr:colOff>
      <xdr:row>168</xdr:row>
      <xdr:rowOff>123825</xdr:rowOff>
    </xdr:to>
    <xdr:pic>
      <xdr:nvPicPr>
        <xdr:cNvPr id="22" name="Рисунок 21" descr="Molo T-shirt - Ruxx - Hvid m. Skeletfisk">
          <a:hlinkClick xmlns:r="http://schemas.openxmlformats.org/officeDocument/2006/relationships" r:id="rId3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01652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1152525</xdr:colOff>
      <xdr:row>176</xdr:row>
      <xdr:rowOff>123825</xdr:rowOff>
    </xdr:to>
    <xdr:pic>
      <xdr:nvPicPr>
        <xdr:cNvPr id="23" name="Рисунок 22" descr="Me Too T-Shirt - Turkis m. Palmer/Biler">
          <a:hlinkClick xmlns:r="http://schemas.openxmlformats.org/officeDocument/2006/relationships" r:id="rId3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88355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178</xdr:row>
      <xdr:rowOff>0</xdr:rowOff>
    </xdr:from>
    <xdr:to>
      <xdr:col>0</xdr:col>
      <xdr:colOff>1152525</xdr:colOff>
      <xdr:row>184</xdr:row>
      <xdr:rowOff>123825</xdr:rowOff>
    </xdr:to>
    <xdr:pic>
      <xdr:nvPicPr>
        <xdr:cNvPr id="24" name="Рисунок 23" descr="Me Too T-Shirt - Koksgrå/Gråmeleret m. Fisk">
          <a:hlinkClick xmlns:r="http://schemas.openxmlformats.org/officeDocument/2006/relationships" r:id="rId4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75057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1152525</xdr:colOff>
      <xdr:row>192</xdr:row>
      <xdr:rowOff>123825</xdr:rowOff>
    </xdr:to>
    <xdr:pic>
      <xdr:nvPicPr>
        <xdr:cNvPr id="25" name="Рисунок 24" descr="Me Too Leggings - Creme m. Hesteprint">
          <a:hlinkClick xmlns:r="http://schemas.openxmlformats.org/officeDocument/2006/relationships" r:id="rId4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61760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194</xdr:row>
      <xdr:rowOff>0</xdr:rowOff>
    </xdr:from>
    <xdr:to>
      <xdr:col>0</xdr:col>
      <xdr:colOff>1152525</xdr:colOff>
      <xdr:row>200</xdr:row>
      <xdr:rowOff>123825</xdr:rowOff>
    </xdr:to>
    <xdr:pic>
      <xdr:nvPicPr>
        <xdr:cNvPr id="26" name="Рисунок 25" descr="Viking Termostøvler - Cerise m. Sort">
          <a:hlinkClick xmlns:r="http://schemas.openxmlformats.org/officeDocument/2006/relationships" r:id="rId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675125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202</xdr:row>
      <xdr:rowOff>0</xdr:rowOff>
    </xdr:from>
    <xdr:to>
      <xdr:col>0</xdr:col>
      <xdr:colOff>1152525</xdr:colOff>
      <xdr:row>208</xdr:row>
      <xdr:rowOff>123825</xdr:rowOff>
    </xdr:to>
    <xdr:pic>
      <xdr:nvPicPr>
        <xdr:cNvPr id="27" name="Рисунок 26" descr="Viking Termostøvler - Rød/Orange">
          <a:hlinkClick xmlns:r="http://schemas.openxmlformats.org/officeDocument/2006/relationships" r:id="rId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970650"/>
          <a:ext cx="11525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ids-world.dk/minymo-softshelljakke-lyseblaa-p-56386.html?options=%7b2%7d432" TargetMode="External"/><Relationship Id="rId13" Type="http://schemas.openxmlformats.org/officeDocument/2006/relationships/drawing" Target="../drawings/drawing2.xml"/><Relationship Id="rId3" Type="http://schemas.openxmlformats.org/officeDocument/2006/relationships/hyperlink" Target="http://www.kids-world.dk/melton-stroemper-koksgraa-hulmoenster-p-71530.html?options=%7b9%7d395" TargetMode="External"/><Relationship Id="rId7" Type="http://schemas.openxmlformats.org/officeDocument/2006/relationships/hyperlink" Target="http://www.kids-world.dk/molo-softshelljakke-ulas-skate-pool-p-52326.html?options=%7b2%7d348" TargetMode="External"/><Relationship Id="rId12" Type="http://schemas.openxmlformats.org/officeDocument/2006/relationships/hyperlink" Target="http://www.kids-world.dk/molo-tshirt-randi-blue-slub-p-59209.html?options=%7b2%7d375" TargetMode="External"/><Relationship Id="rId2" Type="http://schemas.openxmlformats.org/officeDocument/2006/relationships/hyperlink" Target="http://www.kids-world.dk/minymo-vinterjakke-navy-falsk-pels-p-63036.html?options=%7b2%7d402" TargetMode="External"/><Relationship Id="rId1" Type="http://schemas.openxmlformats.org/officeDocument/2006/relationships/hyperlink" Target="http://www.kids-world.dk/joha-bukser-uld-blommelilla-p-53834.html?options=%7b2%7d208" TargetMode="External"/><Relationship Id="rId6" Type="http://schemas.openxmlformats.org/officeDocument/2006/relationships/hyperlink" Target="http://www.kids-world.dk/melton-stroemper-blommelilla-glitterprikker-p-71532.html?options=%7b9%7d225" TargetMode="External"/><Relationship Id="rId11" Type="http://schemas.openxmlformats.org/officeDocument/2006/relationships/hyperlink" Target="http://www.kids-world.dk/reima-tec-luffer-ote-graa-p-64412.html?options=%7b2%7d383" TargetMode="External"/><Relationship Id="rId5" Type="http://schemas.openxmlformats.org/officeDocument/2006/relationships/hyperlink" Target="http://www.kids-world.dk/molo-flyverdragt-polaris-koksgraa-p-65005.html?options=%7b2%7d348" TargetMode="External"/><Relationship Id="rId10" Type="http://schemas.openxmlformats.org/officeDocument/2006/relationships/hyperlink" Target="http://www.kids-world.dk/joha-boxershorts-uld-bomuld-navy-stjerner-p-25199.html?options=%7b2%7d205" TargetMode="External"/><Relationship Id="rId4" Type="http://schemas.openxmlformats.org/officeDocument/2006/relationships/hyperlink" Target="http://www.kids-world.dk/reima-tec-vinterjakke-muhvi-pink-blomster-p-71318.html?options=%7b2%7d401" TargetMode="External"/><Relationship Id="rId9" Type="http://schemas.openxmlformats.org/officeDocument/2006/relationships/hyperlink" Target="http://www.kids-world.dk/melton-stroemper-blommelilla-glitterprikker-p-71532.html?options=%7b9%7d395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ids-world.dk/melton-stroemper-blommelilla-glitterprikker-p-71532.html?options=%7b9%7d395" TargetMode="External"/><Relationship Id="rId13" Type="http://schemas.openxmlformats.org/officeDocument/2006/relationships/drawing" Target="../drawings/drawing3.xml"/><Relationship Id="rId3" Type="http://schemas.openxmlformats.org/officeDocument/2006/relationships/hyperlink" Target="http://www.kids-world.dk/melton-stroemper-koksgraa-hulmoenster-p-71530.html?options=%7b9%7d395" TargetMode="External"/><Relationship Id="rId7" Type="http://schemas.openxmlformats.org/officeDocument/2006/relationships/hyperlink" Target="http://www.kids-world.dk/minymo-softshelljakke-lyseblaa-p-56386.html?options=%7b2%7d432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kids-world.dk/minymo-vinterjakke-navy-falsk-pels-p-63036.html?options=%7b2%7d402" TargetMode="External"/><Relationship Id="rId1" Type="http://schemas.openxmlformats.org/officeDocument/2006/relationships/hyperlink" Target="http://www.kids-world.dk/joha-bukser-uld-blommelilla-p-53834.html?options=%7b2%7d208" TargetMode="External"/><Relationship Id="rId6" Type="http://schemas.openxmlformats.org/officeDocument/2006/relationships/hyperlink" Target="http://www.kids-world.dk/molo-softshelljakke-ulas-skate-pool-p-52326.html?options=%7b2%7d348" TargetMode="External"/><Relationship Id="rId11" Type="http://schemas.openxmlformats.org/officeDocument/2006/relationships/hyperlink" Target="http://www.kids-world.dk/molo-tshirt-randi-blue-slub-p-59209.html?options=%7b2%7d375" TargetMode="External"/><Relationship Id="rId5" Type="http://schemas.openxmlformats.org/officeDocument/2006/relationships/hyperlink" Target="http://www.kids-world.dk/melton-stroemper-blommelilla-glitterprikker-p-71532.html?options=%7b9%7d225" TargetMode="External"/><Relationship Id="rId10" Type="http://schemas.openxmlformats.org/officeDocument/2006/relationships/hyperlink" Target="http://www.kids-world.dk/reima-tec-luffer-ote-graa-p-64412.html?options=%7b2%7d383" TargetMode="External"/><Relationship Id="rId4" Type="http://schemas.openxmlformats.org/officeDocument/2006/relationships/hyperlink" Target="http://www.kids-world.dk/reima-tec-vinterjakke-muhvi-pink-blomster-p-71318.html?options=%7b2%7d401" TargetMode="External"/><Relationship Id="rId9" Type="http://schemas.openxmlformats.org/officeDocument/2006/relationships/hyperlink" Target="http://www.kids-world.dk/joha-boxershorts-uld-bomuld-navy-stjerner-p-25199.html?options=%7b2%7d205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ids-world.dk/garcia-tshirt-roed-print-p-53759.html?options=%7b2%7d260" TargetMode="External"/><Relationship Id="rId13" Type="http://schemas.openxmlformats.org/officeDocument/2006/relationships/hyperlink" Target="http://www.kids-world.dk/lego-tec-flyverdragt-jadon-groen-gul-p-65281.html?options=%7b2%7d402" TargetMode="External"/><Relationship Id="rId18" Type="http://schemas.openxmlformats.org/officeDocument/2006/relationships/hyperlink" Target="https://e.mail.ru/compose?To=info@kids%2dworld.dk" TargetMode="External"/><Relationship Id="rId3" Type="http://schemas.openxmlformats.org/officeDocument/2006/relationships/hyperlink" Target="http://www.kids-world.dk/garcia-tshirt-roed-print-p-53759.html?options=%7b2%7d228" TargetMode="External"/><Relationship Id="rId21" Type="http://schemas.openxmlformats.org/officeDocument/2006/relationships/drawing" Target="../drawings/drawing4.xml"/><Relationship Id="rId7" Type="http://schemas.openxmlformats.org/officeDocument/2006/relationships/hyperlink" Target="http://www.kids-world.dk/minymo-skjorte-hvid-blonder-p-59668.html?options=%7b2%7d351" TargetMode="External"/><Relationship Id="rId12" Type="http://schemas.openxmlformats.org/officeDocument/2006/relationships/hyperlink" Target="http://www.kids-world.dk/molo-flyverdragt-polaris-skulls-p-65014.html?options=%7b2%7d348" TargetMode="External"/><Relationship Id="rId17" Type="http://schemas.openxmlformats.org/officeDocument/2006/relationships/hyperlink" Target="http://www.kids-world.dk/molo-flyverdragt-polar-moerk-armygroen-p-73137.html?options=%7b2%7d348" TargetMode="External"/><Relationship Id="rId2" Type="http://schemas.openxmlformats.org/officeDocument/2006/relationships/hyperlink" Target="http://www.kids-world.dk/joha-leggings-uld-blommelilla-p-42501.html?options=%7b2%7d209" TargetMode="External"/><Relationship Id="rId16" Type="http://schemas.openxmlformats.org/officeDocument/2006/relationships/hyperlink" Target="http://www.kids-world.dk/joha-2pak-hipsters-bordeaux-graa-p-34735.html?options=%7b2%7d439" TargetMode="External"/><Relationship Id="rId20" Type="http://schemas.openxmlformats.org/officeDocument/2006/relationships/printerSettings" Target="../printerSettings/printerSettings2.bin"/><Relationship Id="rId1" Type="http://schemas.openxmlformats.org/officeDocument/2006/relationships/hyperlink" Target="http://www.kids-world.dk/creamie-top-lys-rosa-p-58661.html?options=%7b2%7d432" TargetMode="External"/><Relationship Id="rId6" Type="http://schemas.openxmlformats.org/officeDocument/2006/relationships/hyperlink" Target="http://www.kids-world.dk/molo-tshirt-randi-blue-slub-p-59209.html?options=%7b2%7d402" TargetMode="External"/><Relationship Id="rId11" Type="http://schemas.openxmlformats.org/officeDocument/2006/relationships/hyperlink" Target="http://www.kids-world.dk/molo-vinterjakke-castor-graameleret-p-65036.html?options=%7b2%7d433" TargetMode="External"/><Relationship Id="rId5" Type="http://schemas.openxmlformats.org/officeDocument/2006/relationships/hyperlink" Target="http://www.kids-world.dk/molo-tshirt-randi-blue-slub-p-59209.html?options=%7b2%7d351" TargetMode="External"/><Relationship Id="rId15" Type="http://schemas.openxmlformats.org/officeDocument/2006/relationships/hyperlink" Target="http://www.kids-world.dk/reima-tec-luffer-ote-graa-p-64412.html?options=%7b2%7d458" TargetMode="External"/><Relationship Id="rId10" Type="http://schemas.openxmlformats.org/officeDocument/2006/relationships/hyperlink" Target="http://www.kids-world.dk/joha-2pak-hipsters-bordeaux-graa-p-34735.html?options=%7b2%7d209" TargetMode="External"/><Relationship Id="rId19" Type="http://schemas.openxmlformats.org/officeDocument/2006/relationships/hyperlink" Target="http://www.kids-world.dk/account_history_info.php?order_id=706953" TargetMode="External"/><Relationship Id="rId4" Type="http://schemas.openxmlformats.org/officeDocument/2006/relationships/hyperlink" Target="http://www.kids-world.dk/garcia-tshirt-roed-print-p-53759.html?options=%7b2%7d483" TargetMode="External"/><Relationship Id="rId9" Type="http://schemas.openxmlformats.org/officeDocument/2006/relationships/hyperlink" Target="http://www.kids-world.dk/molo-tshirt-randi-blue-slub-p-59209.html?options=%7b2%7d349" TargetMode="External"/><Relationship Id="rId14" Type="http://schemas.openxmlformats.org/officeDocument/2006/relationships/hyperlink" Target="http://www.kids-world.dk/molo-tshirt-randi-blue-slub-p-59209.html?options=%7b2%7d375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ids-world.dk/hummel-stroemper-tinsu-uld-graa-roed-p-46454.html?options=%7b9%7d652" TargetMode="External"/><Relationship Id="rId13" Type="http://schemas.openxmlformats.org/officeDocument/2006/relationships/hyperlink" Target="http://www.kids-world.dk/color-kids-badebukser-uv40-blaa-orange-stjerner-p-58525.html?options=%7b2%7d347" TargetMode="External"/><Relationship Id="rId18" Type="http://schemas.openxmlformats.org/officeDocument/2006/relationships/hyperlink" Target="http://www.kids-world.dk/molo-sweatshirt-marton-camo-palm-stripe-p-81146.html?options=%7b2%7d402" TargetMode="External"/><Relationship Id="rId26" Type="http://schemas.openxmlformats.org/officeDocument/2006/relationships/hyperlink" Target="http://www.kids-world.dk/hummel-stroemper-tinsu-uld-graa-roed-p-46454.html?options=%7b9%7d304" TargetMode="External"/><Relationship Id="rId39" Type="http://schemas.openxmlformats.org/officeDocument/2006/relationships/hyperlink" Target="http://www.kids-world.dk/creamie-kjole-pudder-blomster-p-76993.html?options=%7b2%7d432" TargetMode="External"/><Relationship Id="rId3" Type="http://schemas.openxmlformats.org/officeDocument/2006/relationships/hyperlink" Target="http://www.kids-world.dk/creamie-kjole-mint-blomster-p-76966.html?options=%7b2%7d374" TargetMode="External"/><Relationship Id="rId21" Type="http://schemas.openxmlformats.org/officeDocument/2006/relationships/hyperlink" Target="http://www.kids-world.dk/color-kids-bikini-uv40-sort-pink-stjerner-p-58526.html?options=%7b2%7d433" TargetMode="External"/><Relationship Id="rId34" Type="http://schemas.openxmlformats.org/officeDocument/2006/relationships/hyperlink" Target="http://www.kids-world.dk/creamie-kjole-koral-blonder-p-71100.html?options=%7b2%7d401" TargetMode="External"/><Relationship Id="rId42" Type="http://schemas.openxmlformats.org/officeDocument/2006/relationships/hyperlink" Target="http://www.kids-world.dk/molo-sweatshirt-manuel-camo-cactus-p-73617.html?options=%7b2%7d433" TargetMode="External"/><Relationship Id="rId7" Type="http://schemas.openxmlformats.org/officeDocument/2006/relationships/hyperlink" Target="http://www.kids-world.dk/lego-star-wars-tshirt-navy-yoda-p-75235.html?options=%7b2%7d374" TargetMode="External"/><Relationship Id="rId12" Type="http://schemas.openxmlformats.org/officeDocument/2006/relationships/hyperlink" Target="http://www.kids-world.dk/color-kids-badebukser-uv40-sort-lyseblaa-stjerner-p-58532.html?options=%7b2%7d347" TargetMode="External"/><Relationship Id="rId17" Type="http://schemas.openxmlformats.org/officeDocument/2006/relationships/hyperlink" Target="http://www.kids-world.dk/color-kids-badebukser-uv40-sort-lyseblaa-stjerner-p-58532.html?options=%7b2%7d351" TargetMode="External"/><Relationship Id="rId25" Type="http://schemas.openxmlformats.org/officeDocument/2006/relationships/hyperlink" Target="http://www.kids-world.dk/color-kids-badebukser-uv40-blaa-orange-stjerner-p-58525.html?options=%7b2%7d351" TargetMode="External"/><Relationship Id="rId33" Type="http://schemas.openxmlformats.org/officeDocument/2006/relationships/hyperlink" Target="http://www.kids-world.dk/creamie-tshirt-creme-piger-p-71101.html?options=%7b2%7d433" TargetMode="External"/><Relationship Id="rId38" Type="http://schemas.openxmlformats.org/officeDocument/2006/relationships/hyperlink" Target="http://www.kids-world.dk/molo-undertroeje-jim-wild-cats-p-71805.html?options=%7b2%7d290" TargetMode="External"/><Relationship Id="rId46" Type="http://schemas.openxmlformats.org/officeDocument/2006/relationships/drawing" Target="../drawings/drawing5.xml"/><Relationship Id="rId2" Type="http://schemas.openxmlformats.org/officeDocument/2006/relationships/hyperlink" Target="http://www.kids-world.dk/joha-bluse-uld-lyseroed-blommestribet-p-81991.html?options=%7b2%7d439" TargetMode="External"/><Relationship Id="rId16" Type="http://schemas.openxmlformats.org/officeDocument/2006/relationships/hyperlink" Target="http://www.kids-world.dk/lego-star-wars-kasket-navy-stormtrooper-p-80470.html?options=%7b2%7d398" TargetMode="External"/><Relationship Id="rId20" Type="http://schemas.openxmlformats.org/officeDocument/2006/relationships/hyperlink" Target="http://www.kids-world.dk/color-kids-badebukser-uv40-sort-lyseblaa-stjerner-p-58532.html?options=%7b2%7d433" TargetMode="External"/><Relationship Id="rId29" Type="http://schemas.openxmlformats.org/officeDocument/2006/relationships/hyperlink" Target="http://www.kids-world.dk/creamie-top-koral-blonder-p-80283.html?options=%7b2%7d375" TargetMode="External"/><Relationship Id="rId41" Type="http://schemas.openxmlformats.org/officeDocument/2006/relationships/hyperlink" Target="http://www.kids-world.dk/molo-hue-namora-wild-cats-p-69527.html?options=%7b2%7d314" TargetMode="External"/><Relationship Id="rId1" Type="http://schemas.openxmlformats.org/officeDocument/2006/relationships/hyperlink" Target="http://www.kids-world.dk/joha-leggings-uld-lyseroed-blommestribet-p-81987.html?options=%7b2%7d439" TargetMode="External"/><Relationship Id="rId6" Type="http://schemas.openxmlformats.org/officeDocument/2006/relationships/hyperlink" Target="http://www.kids-world.dk/lego-star-wars-fleecehue-navy-p-51453.html?options=%7b2%7d542" TargetMode="External"/><Relationship Id="rId11" Type="http://schemas.openxmlformats.org/officeDocument/2006/relationships/hyperlink" Target="http://www.kids-world.dk/molo-slipon-sko-zeus-delicate-cacti-p-73584.html?options=%7b9%7d285" TargetMode="External"/><Relationship Id="rId24" Type="http://schemas.openxmlformats.org/officeDocument/2006/relationships/hyperlink" Target="http://www.kids-world.dk/color-kids-badebukser-uv40-blaa-orange-stjerner-p-58525.html?options=%7b2%7d375" TargetMode="External"/><Relationship Id="rId32" Type="http://schemas.openxmlformats.org/officeDocument/2006/relationships/hyperlink" Target="http://www.kids-world.dk/molo-tshirt-raphael-oatmeal-melange-p-79870.html?options=%7b2%7d433" TargetMode="External"/><Relationship Id="rId37" Type="http://schemas.openxmlformats.org/officeDocument/2006/relationships/hyperlink" Target="http://www.kids-world.dk/molo-softshelljakke-hestie-delicate-cacti-p-70539.html?options=%7b2%7d374" TargetMode="External"/><Relationship Id="rId40" Type="http://schemas.openxmlformats.org/officeDocument/2006/relationships/hyperlink" Target="http://www.kids-world.dk/creamie-kjole-koral-blonder-p-71100.html?options=%7b2%7d402" TargetMode="External"/><Relationship Id="rId45" Type="http://schemas.openxmlformats.org/officeDocument/2006/relationships/printerSettings" Target="../printerSettings/printerSettings3.bin"/><Relationship Id="rId5" Type="http://schemas.openxmlformats.org/officeDocument/2006/relationships/hyperlink" Target="http://www.kids-world.dk/lego-star-wars-kasket-sort-r2d2-p-70293.html?options=%7b2%7d582" TargetMode="External"/><Relationship Id="rId15" Type="http://schemas.openxmlformats.org/officeDocument/2006/relationships/hyperlink" Target="http://www.kids-world.dk/lego-star-wars-tshirt-graameleret-print-p-80936.html?options=%7b2%7d374" TargetMode="External"/><Relationship Id="rId23" Type="http://schemas.openxmlformats.org/officeDocument/2006/relationships/hyperlink" Target="http://www.kids-world.dk/creamie-kjole-koral-p-76983.html?options=%7b2%7d402" TargetMode="External"/><Relationship Id="rId28" Type="http://schemas.openxmlformats.org/officeDocument/2006/relationships/hyperlink" Target="http://www.kids-world.dk/decoy-basis-stroemper-graa-meleret-p-15126.html?options=%7b9%7d505" TargetMode="External"/><Relationship Id="rId36" Type="http://schemas.openxmlformats.org/officeDocument/2006/relationships/hyperlink" Target="http://www.kids-world.dk/creamie-kjole-rosa-koksgraa-blondetryk-p-61258.html?options=%7b2%7d401" TargetMode="External"/><Relationship Id="rId10" Type="http://schemas.openxmlformats.org/officeDocument/2006/relationships/hyperlink" Target="http://www.kids-world.dk/molo-softshelljakke-ulas-scorpions-p-70537.html?options=%7b2%7d433" TargetMode="External"/><Relationship Id="rId19" Type="http://schemas.openxmlformats.org/officeDocument/2006/relationships/hyperlink" Target="http://www.kids-world.dk/molo-vinterhue-natt-regnbuestribet-p-45922.html?options=%7b2%7d587" TargetMode="External"/><Relationship Id="rId31" Type="http://schemas.openxmlformats.org/officeDocument/2006/relationships/hyperlink" Target="http://www.kids-world.dk/color-kids-badebukser-uv40-sort-lyseblaa-stjerner-p-58532.html?options=%7b2%7d402" TargetMode="External"/><Relationship Id="rId44" Type="http://schemas.openxmlformats.org/officeDocument/2006/relationships/hyperlink" Target="http://www.kids-world.dk/shopping_cart.php" TargetMode="External"/><Relationship Id="rId4" Type="http://schemas.openxmlformats.org/officeDocument/2006/relationships/hyperlink" Target="http://www.kids-world.dk/creamie-bluse-koral-p-71098.html?options=%7b2%7d374" TargetMode="External"/><Relationship Id="rId9" Type="http://schemas.openxmlformats.org/officeDocument/2006/relationships/hyperlink" Target="http://www.kids-world.dk/molo-hue-nico-casino-star-p-69520.html?options=%7b2%7d314" TargetMode="External"/><Relationship Id="rId14" Type="http://schemas.openxmlformats.org/officeDocument/2006/relationships/hyperlink" Target="http://www.kids-world.dk/small-rags-skjorte-navy-denim-p-75168.html?options=%7b2%7d374" TargetMode="External"/><Relationship Id="rId22" Type="http://schemas.openxmlformats.org/officeDocument/2006/relationships/hyperlink" Target="http://www.kids-world.dk/molo-tshirt-rimona-graceful-swimmers-p-71844.html?options=%7b2%7d433" TargetMode="External"/><Relationship Id="rId27" Type="http://schemas.openxmlformats.org/officeDocument/2006/relationships/hyperlink" Target="http://www.kids-world.dk/color-kids-bikini-uv40-sort-pink-stjerner-p-58526.html?options=%7b2%7d402" TargetMode="External"/><Relationship Id="rId30" Type="http://schemas.openxmlformats.org/officeDocument/2006/relationships/hyperlink" Target="http://www.kids-world.dk/molo-jeans-ames-graa-p-81155.html?options=%7b2%7d375" TargetMode="External"/><Relationship Id="rId35" Type="http://schemas.openxmlformats.org/officeDocument/2006/relationships/hyperlink" Target="http://www.kids-world.dk/color-kids-badebukser-uv40-blaa-orange-stjerner-p-58525.html?options=%7b2%7d402" TargetMode="External"/><Relationship Id="rId43" Type="http://schemas.openxmlformats.org/officeDocument/2006/relationships/hyperlink" Target="http://www.kids-world.dk/molo-undertroeje-joshlyn-graceful-swimmers-p-71838.html?options=%7b2%7d289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ids-world.dk/me-too-jeggings-navy-denim-p-72330.html?options=%7b2%7d401" TargetMode="External"/><Relationship Id="rId13" Type="http://schemas.openxmlformats.org/officeDocument/2006/relationships/hyperlink" Target="http://www.kids-world.dk/molo-sweatpants-ashton-iron-gate-p-70561.html?options=%7b2%7d433" TargetMode="External"/><Relationship Id="rId18" Type="http://schemas.openxmlformats.org/officeDocument/2006/relationships/hyperlink" Target="http://www.kids-world.dk/minymo-tunika-hvid-flamingo-p-79718.html?options=%7b2%7d432" TargetMode="External"/><Relationship Id="rId26" Type="http://schemas.openxmlformats.org/officeDocument/2006/relationships/hyperlink" Target="http://www.kids-world.dk/viking-termostoevler-roed-orange-p-45505.html?options=%7b9%7d288" TargetMode="External"/><Relationship Id="rId3" Type="http://schemas.openxmlformats.org/officeDocument/2006/relationships/hyperlink" Target="http://www.kids-world.dk/me-too-tshirt-groen-print-p-74262.html?options=%7b2%7d401" TargetMode="External"/><Relationship Id="rId21" Type="http://schemas.openxmlformats.org/officeDocument/2006/relationships/hyperlink" Target="http://www.kids-world.dk/molo-tshirt-ruxx-hvid-skeletfisk-p-68013.html?options=%7b2%7d526" TargetMode="External"/><Relationship Id="rId7" Type="http://schemas.openxmlformats.org/officeDocument/2006/relationships/hyperlink" Target="http://www.kids-world.dk/me-too-tshirt-mint-p-79843.html?options=%7b2%7d402" TargetMode="External"/><Relationship Id="rId12" Type="http://schemas.openxmlformats.org/officeDocument/2006/relationships/hyperlink" Target="http://www.kids-world.dk/me-too-bluse-graameleret-hest-p-74252.html?options=%7b2%7d374" TargetMode="External"/><Relationship Id="rId17" Type="http://schemas.openxmlformats.org/officeDocument/2006/relationships/hyperlink" Target="http://www.kids-world.dk/minymo-tunika-hvid-flamingo-p-79718.html?options=%7b2%7d433" TargetMode="External"/><Relationship Id="rId25" Type="http://schemas.openxmlformats.org/officeDocument/2006/relationships/hyperlink" Target="http://www.kids-world.dk/viking-termostoevler-cerise-sort-p-32901.html?options=%7b9%7d280" TargetMode="External"/><Relationship Id="rId2" Type="http://schemas.openxmlformats.org/officeDocument/2006/relationships/hyperlink" Target="http://www.kids-world.dk/me-too-undertoej-2dele-navy-neongul-traktor-p-68166.html?options=%7b2%7d374" TargetMode="External"/><Relationship Id="rId16" Type="http://schemas.openxmlformats.org/officeDocument/2006/relationships/hyperlink" Target="http://www.kids-world.dk/molo-bluse-regin-skater-bridge-p-69554.html?options=%7b2%7d433" TargetMode="External"/><Relationship Id="rId20" Type="http://schemas.openxmlformats.org/officeDocument/2006/relationships/hyperlink" Target="http://www.kids-world.dk/mikkline-hue-pink-p-29827.html?options=%7b2%7d289" TargetMode="External"/><Relationship Id="rId29" Type="http://schemas.openxmlformats.org/officeDocument/2006/relationships/drawing" Target="../drawings/drawing6.xml"/><Relationship Id="rId1" Type="http://schemas.openxmlformats.org/officeDocument/2006/relationships/hyperlink" Target="http://www.kids-world.dk/minymo-softshell-jakke-navy-graa-stribet-p-73882.html?options=%7b2%7d401" TargetMode="External"/><Relationship Id="rId6" Type="http://schemas.openxmlformats.org/officeDocument/2006/relationships/hyperlink" Target="http://www.kids-world.dk/me-too-jeggings-navy-denim-p-72330.html?options=%7b2%7d402" TargetMode="External"/><Relationship Id="rId11" Type="http://schemas.openxmlformats.org/officeDocument/2006/relationships/hyperlink" Target="http://www.kids-world.dk/molo-kjole-cilicia-street-birds-p-81372.html?options=%7b2%7d204" TargetMode="External"/><Relationship Id="rId24" Type="http://schemas.openxmlformats.org/officeDocument/2006/relationships/hyperlink" Target="http://www.kids-world.dk/me-too-leggings-creme-hesteprint-p-74249.html?options=%7b2%7d375" TargetMode="External"/><Relationship Id="rId5" Type="http://schemas.openxmlformats.org/officeDocument/2006/relationships/hyperlink" Target="http://www.kids-world.dk/me-too-bluse-graameleret-hest-p-74252.html?options=%7b2%7d401" TargetMode="External"/><Relationship Id="rId15" Type="http://schemas.openxmlformats.org/officeDocument/2006/relationships/hyperlink" Target="http://www.kids-world.dk/molo-sweatpants-ashton-graameleret-p-69545.html?options=%7b2%7d476" TargetMode="External"/><Relationship Id="rId23" Type="http://schemas.openxmlformats.org/officeDocument/2006/relationships/hyperlink" Target="http://www.kids-world.dk/me-too-tshirt-koksgraa-graameleret-fisk-p-78459.html?options=%7b2%7d348" TargetMode="External"/><Relationship Id="rId28" Type="http://schemas.openxmlformats.org/officeDocument/2006/relationships/printerSettings" Target="../printerSettings/printerSettings4.bin"/><Relationship Id="rId10" Type="http://schemas.openxmlformats.org/officeDocument/2006/relationships/hyperlink" Target="http://www.kids-world.dk/reima-boellehat-uv50-tropical-gul-p-81431.html?options=%7b2%7d398" TargetMode="External"/><Relationship Id="rId19" Type="http://schemas.openxmlformats.org/officeDocument/2006/relationships/hyperlink" Target="http://www.kids-world.dk/mikkline-bomuldshue-turkis-p-53797.html?options=%7b2%7d289" TargetMode="External"/><Relationship Id="rId4" Type="http://schemas.openxmlformats.org/officeDocument/2006/relationships/hyperlink" Target="http://www.kids-world.dk/me-too-bluse-rosa-hest-p-74256.html?options=%7b2%7d402" TargetMode="External"/><Relationship Id="rId9" Type="http://schemas.openxmlformats.org/officeDocument/2006/relationships/hyperlink" Target="http://www.kids-world.dk/molo-undertroeje-joshlyn-wild-cats-p-69614.html?options=%7b2%7d289" TargetMode="External"/><Relationship Id="rId14" Type="http://schemas.openxmlformats.org/officeDocument/2006/relationships/hyperlink" Target="http://www.kids-world.dk/molo-sweatpants-ashton-stoevet-petroleum-p-73615.html?options=%7b2%7d433" TargetMode="External"/><Relationship Id="rId22" Type="http://schemas.openxmlformats.org/officeDocument/2006/relationships/hyperlink" Target="http://www.kids-world.dk/me-too-tshirt-turkis-palmer-biler-p-78454.html?options=%7b2%7d347" TargetMode="External"/><Relationship Id="rId27" Type="http://schemas.openxmlformats.org/officeDocument/2006/relationships/hyperlink" Target="http://www.kids-world.dk/shopping_cart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31"/>
  <sheetViews>
    <sheetView topLeftCell="A10" workbookViewId="0">
      <selection activeCell="M31" sqref="M31"/>
    </sheetView>
  </sheetViews>
  <sheetFormatPr defaultRowHeight="15" x14ac:dyDescent="0.25"/>
  <sheetData>
    <row r="31" spans="13:13" x14ac:dyDescent="0.25">
      <c r="M31" s="1">
        <f>150/2183</f>
        <v>6.8712780577187355E-2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opLeftCell="A91" workbookViewId="0">
      <selection activeCell="A108" sqref="A108:XFD111"/>
    </sheetView>
  </sheetViews>
  <sheetFormatPr defaultRowHeight="15" x14ac:dyDescent="0.25"/>
  <cols>
    <col min="1" max="1" width="18.42578125" customWidth="1"/>
    <col min="2" max="2" width="54.42578125" customWidth="1"/>
    <col min="4" max="5" width="27.7109375" customWidth="1"/>
  </cols>
  <sheetData>
    <row r="1" spans="1:7" x14ac:dyDescent="0.25">
      <c r="A1" s="2"/>
    </row>
    <row r="2" spans="1:7" ht="30.75" thickBot="1" x14ac:dyDescent="0.3">
      <c r="A2" s="4" t="s">
        <v>0</v>
      </c>
      <c r="B2" s="4"/>
      <c r="C2" s="4" t="s">
        <v>1</v>
      </c>
      <c r="D2" s="4" t="s">
        <v>2</v>
      </c>
      <c r="E2" s="4" t="s">
        <v>3</v>
      </c>
      <c r="F2" s="4"/>
    </row>
    <row r="3" spans="1:7" x14ac:dyDescent="0.25">
      <c r="A3" s="62"/>
      <c r="B3" s="6" t="s">
        <v>4</v>
      </c>
      <c r="C3" s="65"/>
      <c r="D3" s="65" t="s">
        <v>7</v>
      </c>
      <c r="E3" s="65" t="s">
        <v>7</v>
      </c>
      <c r="F3" s="68"/>
      <c r="G3" t="s">
        <v>51</v>
      </c>
    </row>
    <row r="4" spans="1:7" x14ac:dyDescent="0.25">
      <c r="A4" s="63"/>
      <c r="B4" s="5"/>
      <c r="C4" s="66"/>
      <c r="D4" s="66"/>
      <c r="E4" s="66"/>
      <c r="F4" s="69"/>
    </row>
    <row r="5" spans="1:7" x14ac:dyDescent="0.25">
      <c r="A5" s="63"/>
      <c r="B5" s="5"/>
      <c r="C5" s="66"/>
      <c r="D5" s="66"/>
      <c r="E5" s="66"/>
      <c r="F5" s="69"/>
    </row>
    <row r="6" spans="1:7" x14ac:dyDescent="0.25">
      <c r="A6" s="63"/>
      <c r="B6" s="5"/>
      <c r="C6" s="66"/>
      <c r="D6" s="66"/>
      <c r="E6" s="66"/>
      <c r="F6" s="69"/>
    </row>
    <row r="7" spans="1:7" x14ac:dyDescent="0.25">
      <c r="A7" s="63"/>
      <c r="B7" s="5"/>
      <c r="C7" s="66"/>
      <c r="D7" s="66"/>
      <c r="E7" s="66"/>
      <c r="F7" s="69"/>
    </row>
    <row r="8" spans="1:7" x14ac:dyDescent="0.25">
      <c r="A8" s="63"/>
      <c r="B8" s="5"/>
      <c r="C8" s="66"/>
      <c r="D8" s="66"/>
      <c r="E8" s="66"/>
      <c r="F8" s="69"/>
    </row>
    <row r="9" spans="1:7" x14ac:dyDescent="0.25">
      <c r="A9" s="63"/>
      <c r="B9" s="5" t="s">
        <v>5</v>
      </c>
      <c r="C9" s="66"/>
      <c r="D9" s="66"/>
      <c r="E9" s="66"/>
      <c r="F9" s="69"/>
    </row>
    <row r="10" spans="1:7" ht="15.75" thickBot="1" x14ac:dyDescent="0.3">
      <c r="A10" s="64"/>
      <c r="B10" s="3" t="s">
        <v>6</v>
      </c>
      <c r="C10" s="67"/>
      <c r="D10" s="67"/>
      <c r="E10" s="67"/>
      <c r="F10" s="70"/>
    </row>
    <row r="11" spans="1:7" x14ac:dyDescent="0.25">
      <c r="A11" s="62"/>
      <c r="B11" s="6" t="s">
        <v>8</v>
      </c>
      <c r="C11" s="65"/>
      <c r="D11" s="65" t="s">
        <v>11</v>
      </c>
      <c r="E11" s="65" t="s">
        <v>11</v>
      </c>
      <c r="F11" s="68"/>
      <c r="G11" t="s">
        <v>53</v>
      </c>
    </row>
    <row r="12" spans="1:7" x14ac:dyDescent="0.25">
      <c r="A12" s="63"/>
      <c r="B12" s="5"/>
      <c r="C12" s="66"/>
      <c r="D12" s="66"/>
      <c r="E12" s="66"/>
      <c r="F12" s="69"/>
    </row>
    <row r="13" spans="1:7" x14ac:dyDescent="0.25">
      <c r="A13" s="63"/>
      <c r="B13" s="5"/>
      <c r="C13" s="66"/>
      <c r="D13" s="66"/>
      <c r="E13" s="66"/>
      <c r="F13" s="69"/>
    </row>
    <row r="14" spans="1:7" x14ac:dyDescent="0.25">
      <c r="A14" s="63"/>
      <c r="B14" s="5"/>
      <c r="C14" s="66"/>
      <c r="D14" s="66"/>
      <c r="E14" s="66"/>
      <c r="F14" s="69"/>
    </row>
    <row r="15" spans="1:7" x14ac:dyDescent="0.25">
      <c r="A15" s="63"/>
      <c r="B15" s="5"/>
      <c r="C15" s="66"/>
      <c r="D15" s="66"/>
      <c r="E15" s="66"/>
      <c r="F15" s="69"/>
    </row>
    <row r="16" spans="1:7" x14ac:dyDescent="0.25">
      <c r="A16" s="63"/>
      <c r="B16" s="5"/>
      <c r="C16" s="66"/>
      <c r="D16" s="66"/>
      <c r="E16" s="66"/>
      <c r="F16" s="69"/>
    </row>
    <row r="17" spans="1:7" x14ac:dyDescent="0.25">
      <c r="A17" s="63"/>
      <c r="B17" s="5" t="s">
        <v>9</v>
      </c>
      <c r="C17" s="66"/>
      <c r="D17" s="66"/>
      <c r="E17" s="66"/>
      <c r="F17" s="69"/>
    </row>
    <row r="18" spans="1:7" ht="15.75" thickBot="1" x14ac:dyDescent="0.3">
      <c r="A18" s="64"/>
      <c r="B18" s="3" t="s">
        <v>10</v>
      </c>
      <c r="C18" s="67"/>
      <c r="D18" s="67"/>
      <c r="E18" s="67"/>
      <c r="F18" s="70"/>
    </row>
    <row r="19" spans="1:7" x14ac:dyDescent="0.25">
      <c r="A19" s="62"/>
      <c r="B19" s="6" t="s">
        <v>12</v>
      </c>
      <c r="C19" s="65"/>
      <c r="D19" s="65" t="s">
        <v>15</v>
      </c>
      <c r="E19" s="65" t="s">
        <v>15</v>
      </c>
      <c r="F19" s="68"/>
      <c r="G19" t="s">
        <v>53</v>
      </c>
    </row>
    <row r="20" spans="1:7" x14ac:dyDescent="0.25">
      <c r="A20" s="63"/>
      <c r="B20" s="5"/>
      <c r="C20" s="66"/>
      <c r="D20" s="66"/>
      <c r="E20" s="66"/>
      <c r="F20" s="69"/>
    </row>
    <row r="21" spans="1:7" x14ac:dyDescent="0.25">
      <c r="A21" s="63"/>
      <c r="B21" s="5"/>
      <c r="C21" s="66"/>
      <c r="D21" s="66"/>
      <c r="E21" s="66"/>
      <c r="F21" s="69"/>
    </row>
    <row r="22" spans="1:7" x14ac:dyDescent="0.25">
      <c r="A22" s="63"/>
      <c r="B22" s="5"/>
      <c r="C22" s="66"/>
      <c r="D22" s="66"/>
      <c r="E22" s="66"/>
      <c r="F22" s="69"/>
    </row>
    <row r="23" spans="1:7" x14ac:dyDescent="0.25">
      <c r="A23" s="63"/>
      <c r="B23" s="5"/>
      <c r="C23" s="66"/>
      <c r="D23" s="66"/>
      <c r="E23" s="66"/>
      <c r="F23" s="69"/>
    </row>
    <row r="24" spans="1:7" x14ac:dyDescent="0.25">
      <c r="A24" s="63"/>
      <c r="B24" s="5"/>
      <c r="C24" s="66"/>
      <c r="D24" s="66"/>
      <c r="E24" s="66"/>
      <c r="F24" s="69"/>
    </row>
    <row r="25" spans="1:7" x14ac:dyDescent="0.25">
      <c r="A25" s="63"/>
      <c r="B25" s="5" t="s">
        <v>13</v>
      </c>
      <c r="C25" s="66"/>
      <c r="D25" s="66"/>
      <c r="E25" s="66"/>
      <c r="F25" s="69"/>
    </row>
    <row r="26" spans="1:7" ht="15.75" thickBot="1" x14ac:dyDescent="0.3">
      <c r="A26" s="64"/>
      <c r="B26" s="3" t="s">
        <v>14</v>
      </c>
      <c r="C26" s="67"/>
      <c r="D26" s="67"/>
      <c r="E26" s="67"/>
      <c r="F26" s="70"/>
    </row>
    <row r="27" spans="1:7" x14ac:dyDescent="0.25">
      <c r="A27" s="62"/>
      <c r="B27" s="6" t="s">
        <v>16</v>
      </c>
      <c r="C27" s="65"/>
      <c r="D27" s="65" t="s">
        <v>19</v>
      </c>
      <c r="E27" s="65" t="s">
        <v>19</v>
      </c>
      <c r="F27" s="68"/>
      <c r="G27" t="s">
        <v>52</v>
      </c>
    </row>
    <row r="28" spans="1:7" x14ac:dyDescent="0.25">
      <c r="A28" s="63"/>
      <c r="B28" s="5"/>
      <c r="C28" s="66"/>
      <c r="D28" s="66"/>
      <c r="E28" s="66"/>
      <c r="F28" s="69"/>
    </row>
    <row r="29" spans="1:7" x14ac:dyDescent="0.25">
      <c r="A29" s="63"/>
      <c r="B29" s="5"/>
      <c r="C29" s="66"/>
      <c r="D29" s="66"/>
      <c r="E29" s="66"/>
      <c r="F29" s="69"/>
    </row>
    <row r="30" spans="1:7" x14ac:dyDescent="0.25">
      <c r="A30" s="63"/>
      <c r="B30" s="5"/>
      <c r="C30" s="66"/>
      <c r="D30" s="66"/>
      <c r="E30" s="66"/>
      <c r="F30" s="69"/>
    </row>
    <row r="31" spans="1:7" x14ac:dyDescent="0.25">
      <c r="A31" s="63"/>
      <c r="B31" s="5"/>
      <c r="C31" s="66"/>
      <c r="D31" s="66"/>
      <c r="E31" s="66"/>
      <c r="F31" s="69"/>
    </row>
    <row r="32" spans="1:7" x14ac:dyDescent="0.25">
      <c r="A32" s="63"/>
      <c r="B32" s="5"/>
      <c r="C32" s="66"/>
      <c r="D32" s="66"/>
      <c r="E32" s="66"/>
      <c r="F32" s="69"/>
    </row>
    <row r="33" spans="1:7" x14ac:dyDescent="0.25">
      <c r="A33" s="63"/>
      <c r="B33" s="5" t="s">
        <v>17</v>
      </c>
      <c r="C33" s="66"/>
      <c r="D33" s="66"/>
      <c r="E33" s="66"/>
      <c r="F33" s="69"/>
    </row>
    <row r="34" spans="1:7" ht="15.75" thickBot="1" x14ac:dyDescent="0.3">
      <c r="A34" s="64"/>
      <c r="B34" s="3" t="s">
        <v>18</v>
      </c>
      <c r="C34" s="67"/>
      <c r="D34" s="67"/>
      <c r="E34" s="67"/>
      <c r="F34" s="70"/>
    </row>
    <row r="35" spans="1:7" x14ac:dyDescent="0.25">
      <c r="A35" s="62"/>
      <c r="B35" s="6" t="s">
        <v>22</v>
      </c>
      <c r="C35" s="65"/>
      <c r="D35" s="65" t="s">
        <v>25</v>
      </c>
      <c r="E35" s="65" t="s">
        <v>25</v>
      </c>
      <c r="F35" s="68"/>
      <c r="G35" t="s">
        <v>51</v>
      </c>
    </row>
    <row r="36" spans="1:7" x14ac:dyDescent="0.25">
      <c r="A36" s="63"/>
      <c r="B36" s="5"/>
      <c r="C36" s="66"/>
      <c r="D36" s="66"/>
      <c r="E36" s="66"/>
      <c r="F36" s="69"/>
    </row>
    <row r="37" spans="1:7" x14ac:dyDescent="0.25">
      <c r="A37" s="63"/>
      <c r="B37" s="5"/>
      <c r="C37" s="66"/>
      <c r="D37" s="66"/>
      <c r="E37" s="66"/>
      <c r="F37" s="69"/>
    </row>
    <row r="38" spans="1:7" x14ac:dyDescent="0.25">
      <c r="A38" s="63"/>
      <c r="B38" s="5"/>
      <c r="C38" s="66"/>
      <c r="D38" s="66"/>
      <c r="E38" s="66"/>
      <c r="F38" s="69"/>
    </row>
    <row r="39" spans="1:7" x14ac:dyDescent="0.25">
      <c r="A39" s="63"/>
      <c r="B39" s="5"/>
      <c r="C39" s="66"/>
      <c r="D39" s="66"/>
      <c r="E39" s="66"/>
      <c r="F39" s="69"/>
    </row>
    <row r="40" spans="1:7" x14ac:dyDescent="0.25">
      <c r="A40" s="63"/>
      <c r="B40" s="5"/>
      <c r="C40" s="66"/>
      <c r="D40" s="66"/>
      <c r="E40" s="66"/>
      <c r="F40" s="69"/>
    </row>
    <row r="41" spans="1:7" x14ac:dyDescent="0.25">
      <c r="A41" s="63"/>
      <c r="B41" s="5" t="s">
        <v>23</v>
      </c>
      <c r="C41" s="66"/>
      <c r="D41" s="66"/>
      <c r="E41" s="66"/>
      <c r="F41" s="69"/>
    </row>
    <row r="42" spans="1:7" ht="15.75" thickBot="1" x14ac:dyDescent="0.3">
      <c r="A42" s="64"/>
      <c r="B42" s="3" t="s">
        <v>24</v>
      </c>
      <c r="C42" s="67"/>
      <c r="D42" s="67"/>
      <c r="E42" s="67"/>
      <c r="F42" s="70"/>
    </row>
    <row r="43" spans="1:7" x14ac:dyDescent="0.25">
      <c r="A43" s="62"/>
      <c r="B43" s="6" t="s">
        <v>26</v>
      </c>
      <c r="C43" s="65"/>
      <c r="D43" s="65" t="s">
        <v>15</v>
      </c>
      <c r="E43" s="65" t="s">
        <v>15</v>
      </c>
      <c r="F43" s="68"/>
    </row>
    <row r="44" spans="1:7" x14ac:dyDescent="0.25">
      <c r="A44" s="63"/>
      <c r="B44" s="5"/>
      <c r="C44" s="66"/>
      <c r="D44" s="66"/>
      <c r="E44" s="66"/>
      <c r="F44" s="69"/>
    </row>
    <row r="45" spans="1:7" x14ac:dyDescent="0.25">
      <c r="A45" s="63"/>
      <c r="B45" s="5"/>
      <c r="C45" s="66"/>
      <c r="D45" s="66"/>
      <c r="E45" s="66"/>
      <c r="F45" s="69"/>
    </row>
    <row r="46" spans="1:7" x14ac:dyDescent="0.25">
      <c r="A46" s="63"/>
      <c r="B46" s="5"/>
      <c r="C46" s="66"/>
      <c r="D46" s="66"/>
      <c r="E46" s="66"/>
      <c r="F46" s="69"/>
    </row>
    <row r="47" spans="1:7" x14ac:dyDescent="0.25">
      <c r="A47" s="63"/>
      <c r="B47" s="5"/>
      <c r="C47" s="66"/>
      <c r="D47" s="66"/>
      <c r="E47" s="66"/>
      <c r="F47" s="69"/>
    </row>
    <row r="48" spans="1:7" x14ac:dyDescent="0.25">
      <c r="A48" s="63"/>
      <c r="B48" s="5"/>
      <c r="C48" s="66"/>
      <c r="D48" s="66"/>
      <c r="E48" s="66"/>
      <c r="F48" s="69"/>
    </row>
    <row r="49" spans="1:7" x14ac:dyDescent="0.25">
      <c r="A49" s="63"/>
      <c r="B49" s="5" t="s">
        <v>27</v>
      </c>
      <c r="C49" s="66"/>
      <c r="D49" s="66"/>
      <c r="E49" s="66"/>
      <c r="F49" s="69"/>
    </row>
    <row r="50" spans="1:7" ht="15.75" thickBot="1" x14ac:dyDescent="0.3">
      <c r="A50" s="64"/>
      <c r="B50" s="3" t="s">
        <v>28</v>
      </c>
      <c r="C50" s="67"/>
      <c r="D50" s="67"/>
      <c r="E50" s="67"/>
      <c r="F50" s="70"/>
    </row>
    <row r="51" spans="1:7" x14ac:dyDescent="0.25">
      <c r="A51" s="62"/>
      <c r="B51" s="6" t="s">
        <v>29</v>
      </c>
      <c r="C51" s="65"/>
      <c r="D51" s="65" t="s">
        <v>31</v>
      </c>
      <c r="E51" s="65" t="s">
        <v>31</v>
      </c>
      <c r="F51" s="68"/>
    </row>
    <row r="52" spans="1:7" x14ac:dyDescent="0.25">
      <c r="A52" s="63"/>
      <c r="B52" s="5"/>
      <c r="C52" s="66"/>
      <c r="D52" s="66"/>
      <c r="E52" s="66"/>
      <c r="F52" s="69"/>
    </row>
    <row r="53" spans="1:7" x14ac:dyDescent="0.25">
      <c r="A53" s="63"/>
      <c r="B53" s="5"/>
      <c r="C53" s="66"/>
      <c r="D53" s="66"/>
      <c r="E53" s="66"/>
      <c r="F53" s="69"/>
    </row>
    <row r="54" spans="1:7" x14ac:dyDescent="0.25">
      <c r="A54" s="63"/>
      <c r="B54" s="5"/>
      <c r="C54" s="66"/>
      <c r="D54" s="66"/>
      <c r="E54" s="66"/>
      <c r="F54" s="69"/>
    </row>
    <row r="55" spans="1:7" x14ac:dyDescent="0.25">
      <c r="A55" s="63"/>
      <c r="B55" s="5"/>
      <c r="C55" s="66"/>
      <c r="D55" s="66"/>
      <c r="E55" s="66"/>
      <c r="F55" s="69"/>
    </row>
    <row r="56" spans="1:7" x14ac:dyDescent="0.25">
      <c r="A56" s="63"/>
      <c r="B56" s="5"/>
      <c r="C56" s="66"/>
      <c r="D56" s="66"/>
      <c r="E56" s="66"/>
      <c r="F56" s="69"/>
    </row>
    <row r="57" spans="1:7" x14ac:dyDescent="0.25">
      <c r="A57" s="63"/>
      <c r="B57" s="5" t="s">
        <v>23</v>
      </c>
      <c r="C57" s="66"/>
      <c r="D57" s="66"/>
      <c r="E57" s="66"/>
      <c r="F57" s="69"/>
    </row>
    <row r="58" spans="1:7" ht="15.75" thickBot="1" x14ac:dyDescent="0.3">
      <c r="A58" s="64"/>
      <c r="B58" s="3" t="s">
        <v>30</v>
      </c>
      <c r="C58" s="67"/>
      <c r="D58" s="67"/>
      <c r="E58" s="67"/>
      <c r="F58" s="70"/>
    </row>
    <row r="59" spans="1:7" x14ac:dyDescent="0.25">
      <c r="A59" s="62"/>
      <c r="B59" s="6" t="s">
        <v>32</v>
      </c>
      <c r="C59" s="65"/>
      <c r="D59" s="65" t="s">
        <v>35</v>
      </c>
      <c r="E59" s="65" t="s">
        <v>35</v>
      </c>
      <c r="F59" s="68"/>
      <c r="G59" t="s">
        <v>53</v>
      </c>
    </row>
    <row r="60" spans="1:7" x14ac:dyDescent="0.25">
      <c r="A60" s="63"/>
      <c r="B60" s="5"/>
      <c r="C60" s="66"/>
      <c r="D60" s="66"/>
      <c r="E60" s="66"/>
      <c r="F60" s="69"/>
    </row>
    <row r="61" spans="1:7" x14ac:dyDescent="0.25">
      <c r="A61" s="63"/>
      <c r="B61" s="5"/>
      <c r="C61" s="66"/>
      <c r="D61" s="66"/>
      <c r="E61" s="66"/>
      <c r="F61" s="69"/>
    </row>
    <row r="62" spans="1:7" x14ac:dyDescent="0.25">
      <c r="A62" s="63"/>
      <c r="B62" s="5"/>
      <c r="C62" s="66"/>
      <c r="D62" s="66"/>
      <c r="E62" s="66"/>
      <c r="F62" s="69"/>
    </row>
    <row r="63" spans="1:7" x14ac:dyDescent="0.25">
      <c r="A63" s="63"/>
      <c r="B63" s="5"/>
      <c r="C63" s="66"/>
      <c r="D63" s="66"/>
      <c r="E63" s="66"/>
      <c r="F63" s="69"/>
    </row>
    <row r="64" spans="1:7" x14ac:dyDescent="0.25">
      <c r="A64" s="63"/>
      <c r="B64" s="5"/>
      <c r="C64" s="66"/>
      <c r="D64" s="66"/>
      <c r="E64" s="66"/>
      <c r="F64" s="69"/>
    </row>
    <row r="65" spans="1:7" x14ac:dyDescent="0.25">
      <c r="A65" s="63"/>
      <c r="B65" s="5" t="s">
        <v>33</v>
      </c>
      <c r="C65" s="66"/>
      <c r="D65" s="66"/>
      <c r="E65" s="66"/>
      <c r="F65" s="69"/>
    </row>
    <row r="66" spans="1:7" ht="15.75" thickBot="1" x14ac:dyDescent="0.3">
      <c r="A66" s="64"/>
      <c r="B66" s="3" t="s">
        <v>34</v>
      </c>
      <c r="C66" s="67"/>
      <c r="D66" s="67"/>
      <c r="E66" s="67"/>
      <c r="F66" s="70"/>
    </row>
    <row r="67" spans="1:7" x14ac:dyDescent="0.25">
      <c r="A67" s="62"/>
      <c r="B67" s="6" t="s">
        <v>26</v>
      </c>
      <c r="C67" s="65"/>
      <c r="D67" s="65" t="s">
        <v>15</v>
      </c>
      <c r="E67" s="65" t="s">
        <v>36</v>
      </c>
      <c r="F67" s="68"/>
      <c r="G67" t="s">
        <v>53</v>
      </c>
    </row>
    <row r="68" spans="1:7" x14ac:dyDescent="0.25">
      <c r="A68" s="63"/>
      <c r="B68" s="5"/>
      <c r="C68" s="66"/>
      <c r="D68" s="66"/>
      <c r="E68" s="66"/>
      <c r="F68" s="69"/>
    </row>
    <row r="69" spans="1:7" x14ac:dyDescent="0.25">
      <c r="A69" s="63"/>
      <c r="B69" s="5"/>
      <c r="C69" s="66"/>
      <c r="D69" s="66"/>
      <c r="E69" s="66"/>
      <c r="F69" s="69"/>
    </row>
    <row r="70" spans="1:7" x14ac:dyDescent="0.25">
      <c r="A70" s="63"/>
      <c r="B70" s="5"/>
      <c r="C70" s="66"/>
      <c r="D70" s="66"/>
      <c r="E70" s="66"/>
      <c r="F70" s="69"/>
    </row>
    <row r="71" spans="1:7" x14ac:dyDescent="0.25">
      <c r="A71" s="63"/>
      <c r="B71" s="5"/>
      <c r="C71" s="66"/>
      <c r="D71" s="66"/>
      <c r="E71" s="66"/>
      <c r="F71" s="69"/>
    </row>
    <row r="72" spans="1:7" x14ac:dyDescent="0.25">
      <c r="A72" s="63"/>
      <c r="B72" s="5"/>
      <c r="C72" s="66"/>
      <c r="D72" s="66"/>
      <c r="E72" s="66"/>
      <c r="F72" s="69"/>
    </row>
    <row r="73" spans="1:7" x14ac:dyDescent="0.25">
      <c r="A73" s="63"/>
      <c r="B73" s="5" t="s">
        <v>13</v>
      </c>
      <c r="C73" s="66"/>
      <c r="D73" s="66"/>
      <c r="E73" s="66"/>
      <c r="F73" s="69"/>
    </row>
    <row r="74" spans="1:7" ht="15.75" thickBot="1" x14ac:dyDescent="0.3">
      <c r="A74" s="64"/>
      <c r="B74" s="3" t="s">
        <v>28</v>
      </c>
      <c r="C74" s="67"/>
      <c r="D74" s="67"/>
      <c r="E74" s="67"/>
      <c r="F74" s="70"/>
    </row>
    <row r="75" spans="1:7" x14ac:dyDescent="0.25">
      <c r="A75" s="62"/>
      <c r="B75" s="6" t="s">
        <v>37</v>
      </c>
      <c r="C75" s="65"/>
      <c r="D75" s="65" t="s">
        <v>40</v>
      </c>
      <c r="E75" s="65" t="s">
        <v>40</v>
      </c>
      <c r="F75" s="68"/>
      <c r="G75" t="s">
        <v>52</v>
      </c>
    </row>
    <row r="76" spans="1:7" x14ac:dyDescent="0.25">
      <c r="A76" s="63"/>
      <c r="B76" s="5"/>
      <c r="C76" s="66"/>
      <c r="D76" s="66"/>
      <c r="E76" s="66"/>
      <c r="F76" s="69"/>
    </row>
    <row r="77" spans="1:7" x14ac:dyDescent="0.25">
      <c r="A77" s="63"/>
      <c r="B77" s="5"/>
      <c r="C77" s="66"/>
      <c r="D77" s="66"/>
      <c r="E77" s="66"/>
      <c r="F77" s="69"/>
    </row>
    <row r="78" spans="1:7" x14ac:dyDescent="0.25">
      <c r="A78" s="63"/>
      <c r="B78" s="5"/>
      <c r="C78" s="66"/>
      <c r="D78" s="66"/>
      <c r="E78" s="66"/>
      <c r="F78" s="69"/>
    </row>
    <row r="79" spans="1:7" x14ac:dyDescent="0.25">
      <c r="A79" s="63"/>
      <c r="B79" s="5"/>
      <c r="C79" s="66"/>
      <c r="D79" s="66"/>
      <c r="E79" s="66"/>
      <c r="F79" s="69"/>
    </row>
    <row r="80" spans="1:7" x14ac:dyDescent="0.25">
      <c r="A80" s="63"/>
      <c r="B80" s="5"/>
      <c r="C80" s="66"/>
      <c r="D80" s="66"/>
      <c r="E80" s="66"/>
      <c r="F80" s="69"/>
    </row>
    <row r="81" spans="1:7" x14ac:dyDescent="0.25">
      <c r="A81" s="63"/>
      <c r="B81" s="5" t="s">
        <v>38</v>
      </c>
      <c r="C81" s="66"/>
      <c r="D81" s="66"/>
      <c r="E81" s="66"/>
      <c r="F81" s="69"/>
    </row>
    <row r="82" spans="1:7" ht="15.75" thickBot="1" x14ac:dyDescent="0.3">
      <c r="A82" s="64"/>
      <c r="B82" s="3" t="s">
        <v>39</v>
      </c>
      <c r="C82" s="67"/>
      <c r="D82" s="67"/>
      <c r="E82" s="67"/>
      <c r="F82" s="70"/>
    </row>
    <row r="83" spans="1:7" x14ac:dyDescent="0.25">
      <c r="A83" s="62"/>
      <c r="B83" s="6" t="s">
        <v>41</v>
      </c>
      <c r="C83" s="65"/>
      <c r="D83" s="65" t="s">
        <v>44</v>
      </c>
      <c r="E83" s="65" t="s">
        <v>44</v>
      </c>
      <c r="F83" s="68"/>
      <c r="G83" t="s">
        <v>52</v>
      </c>
    </row>
    <row r="84" spans="1:7" x14ac:dyDescent="0.25">
      <c r="A84" s="63"/>
      <c r="B84" s="5"/>
      <c r="C84" s="66"/>
      <c r="D84" s="66"/>
      <c r="E84" s="66"/>
      <c r="F84" s="69"/>
    </row>
    <row r="85" spans="1:7" x14ac:dyDescent="0.25">
      <c r="A85" s="63"/>
      <c r="B85" s="5"/>
      <c r="C85" s="66"/>
      <c r="D85" s="66"/>
      <c r="E85" s="66"/>
      <c r="F85" s="69"/>
    </row>
    <row r="86" spans="1:7" x14ac:dyDescent="0.25">
      <c r="A86" s="63"/>
      <c r="B86" s="5"/>
      <c r="C86" s="66"/>
      <c r="D86" s="66"/>
      <c r="E86" s="66"/>
      <c r="F86" s="69"/>
    </row>
    <row r="87" spans="1:7" x14ac:dyDescent="0.25">
      <c r="A87" s="63"/>
      <c r="B87" s="5"/>
      <c r="C87" s="66"/>
      <c r="D87" s="66"/>
      <c r="E87" s="66"/>
      <c r="F87" s="69"/>
    </row>
    <row r="88" spans="1:7" x14ac:dyDescent="0.25">
      <c r="A88" s="63"/>
      <c r="B88" s="5"/>
      <c r="C88" s="66"/>
      <c r="D88" s="66"/>
      <c r="E88" s="66"/>
      <c r="F88" s="69"/>
    </row>
    <row r="89" spans="1:7" x14ac:dyDescent="0.25">
      <c r="A89" s="63"/>
      <c r="B89" s="5" t="s">
        <v>42</v>
      </c>
      <c r="C89" s="66"/>
      <c r="D89" s="66"/>
      <c r="E89" s="66"/>
      <c r="F89" s="69"/>
    </row>
    <row r="90" spans="1:7" ht="15.75" thickBot="1" x14ac:dyDescent="0.3">
      <c r="A90" s="64"/>
      <c r="B90" s="3" t="s">
        <v>43</v>
      </c>
      <c r="C90" s="67"/>
      <c r="D90" s="67"/>
      <c r="E90" s="67"/>
      <c r="F90" s="70"/>
    </row>
    <row r="91" spans="1:7" x14ac:dyDescent="0.25">
      <c r="A91" s="62"/>
      <c r="B91" s="6" t="s">
        <v>20</v>
      </c>
      <c r="C91" s="65"/>
      <c r="D91" s="65" t="s">
        <v>7</v>
      </c>
      <c r="E91" s="65" t="s">
        <v>7</v>
      </c>
      <c r="F91" s="68"/>
      <c r="G91" t="s">
        <v>51</v>
      </c>
    </row>
    <row r="92" spans="1:7" x14ac:dyDescent="0.25">
      <c r="A92" s="63"/>
      <c r="B92" s="5"/>
      <c r="C92" s="66"/>
      <c r="D92" s="66"/>
      <c r="E92" s="66"/>
      <c r="F92" s="69"/>
    </row>
    <row r="93" spans="1:7" x14ac:dyDescent="0.25">
      <c r="A93" s="63"/>
      <c r="B93" s="5"/>
      <c r="C93" s="66"/>
      <c r="D93" s="66"/>
      <c r="E93" s="66"/>
      <c r="F93" s="69"/>
    </row>
    <row r="94" spans="1:7" x14ac:dyDescent="0.25">
      <c r="A94" s="63"/>
      <c r="B94" s="5"/>
      <c r="C94" s="66"/>
      <c r="D94" s="66"/>
      <c r="E94" s="66"/>
      <c r="F94" s="69"/>
    </row>
    <row r="95" spans="1:7" x14ac:dyDescent="0.25">
      <c r="A95" s="63"/>
      <c r="B95" s="5"/>
      <c r="C95" s="66"/>
      <c r="D95" s="66"/>
      <c r="E95" s="66"/>
      <c r="F95" s="69"/>
    </row>
    <row r="96" spans="1:7" x14ac:dyDescent="0.25">
      <c r="A96" s="63"/>
      <c r="B96" s="5"/>
      <c r="C96" s="66"/>
      <c r="D96" s="66"/>
      <c r="E96" s="66"/>
      <c r="F96" s="69"/>
    </row>
    <row r="97" spans="1:6" x14ac:dyDescent="0.25">
      <c r="A97" s="63"/>
      <c r="B97" s="5" t="s">
        <v>45</v>
      </c>
      <c r="C97" s="66"/>
      <c r="D97" s="66"/>
      <c r="E97" s="66"/>
      <c r="F97" s="69"/>
    </row>
    <row r="98" spans="1:6" ht="15.75" thickBot="1" x14ac:dyDescent="0.3">
      <c r="A98" s="64"/>
      <c r="B98" s="3" t="s">
        <v>21</v>
      </c>
      <c r="C98" s="67"/>
      <c r="D98" s="67"/>
      <c r="E98" s="67"/>
      <c r="F98" s="70"/>
    </row>
    <row r="99" spans="1:6" x14ac:dyDescent="0.25">
      <c r="A99" s="9" t="s">
        <v>46</v>
      </c>
      <c r="B99" s="9" t="s">
        <v>47</v>
      </c>
    </row>
    <row r="100" spans="1:6" x14ac:dyDescent="0.25">
      <c r="A100" s="9" t="s">
        <v>48</v>
      </c>
      <c r="B100" s="9" t="s">
        <v>49</v>
      </c>
    </row>
    <row r="101" spans="1:6" ht="16.5" thickBot="1" x14ac:dyDescent="0.3">
      <c r="A101" s="10" t="s">
        <v>50</v>
      </c>
      <c r="B101" s="11" t="s">
        <v>47</v>
      </c>
    </row>
    <row r="104" spans="1:6" x14ac:dyDescent="0.25">
      <c r="B104" s="1">
        <f>150/2083</f>
        <v>7.2011521843494963E-2</v>
      </c>
    </row>
    <row r="105" spans="1:6" x14ac:dyDescent="0.25">
      <c r="A105" s="14" t="s">
        <v>95</v>
      </c>
      <c r="B105" t="s">
        <v>96</v>
      </c>
    </row>
    <row r="106" spans="1:6" x14ac:dyDescent="0.25">
      <c r="B106" t="s">
        <v>97</v>
      </c>
    </row>
    <row r="107" spans="1:6" ht="14.25" customHeight="1" x14ac:dyDescent="0.25"/>
  </sheetData>
  <mergeCells count="60">
    <mergeCell ref="A83:A90"/>
    <mergeCell ref="C83:C90"/>
    <mergeCell ref="D83:D90"/>
    <mergeCell ref="E83:E90"/>
    <mergeCell ref="F83:F90"/>
    <mergeCell ref="A91:A98"/>
    <mergeCell ref="C91:C98"/>
    <mergeCell ref="D91:D98"/>
    <mergeCell ref="E91:E98"/>
    <mergeCell ref="F91:F98"/>
    <mergeCell ref="A67:A74"/>
    <mergeCell ref="C67:C74"/>
    <mergeCell ref="D67:D74"/>
    <mergeCell ref="E67:E74"/>
    <mergeCell ref="F67:F74"/>
    <mergeCell ref="A75:A82"/>
    <mergeCell ref="C75:C82"/>
    <mergeCell ref="D75:D82"/>
    <mergeCell ref="E75:E82"/>
    <mergeCell ref="F75:F82"/>
    <mergeCell ref="A51:A58"/>
    <mergeCell ref="C51:C58"/>
    <mergeCell ref="D51:D58"/>
    <mergeCell ref="E51:E58"/>
    <mergeCell ref="F51:F58"/>
    <mergeCell ref="A59:A66"/>
    <mergeCell ref="C59:C66"/>
    <mergeCell ref="D59:D66"/>
    <mergeCell ref="E59:E66"/>
    <mergeCell ref="F59:F66"/>
    <mergeCell ref="A35:A42"/>
    <mergeCell ref="C35:C42"/>
    <mergeCell ref="D35:D42"/>
    <mergeCell ref="E35:E42"/>
    <mergeCell ref="F35:F42"/>
    <mergeCell ref="A43:A50"/>
    <mergeCell ref="C43:C50"/>
    <mergeCell ref="D43:D50"/>
    <mergeCell ref="E43:E50"/>
    <mergeCell ref="F43:F50"/>
    <mergeCell ref="A19:A26"/>
    <mergeCell ref="C19:C26"/>
    <mergeCell ref="D19:D26"/>
    <mergeCell ref="E19:E26"/>
    <mergeCell ref="F19:F26"/>
    <mergeCell ref="A27:A34"/>
    <mergeCell ref="C27:C34"/>
    <mergeCell ref="D27:D34"/>
    <mergeCell ref="E27:E34"/>
    <mergeCell ref="F27:F34"/>
    <mergeCell ref="A3:A10"/>
    <mergeCell ref="C3:C10"/>
    <mergeCell ref="D3:D10"/>
    <mergeCell ref="E3:E10"/>
    <mergeCell ref="F3:F10"/>
    <mergeCell ref="A11:A18"/>
    <mergeCell ref="C11:C18"/>
    <mergeCell ref="D11:D18"/>
    <mergeCell ref="E11:E18"/>
    <mergeCell ref="F11:F18"/>
  </mergeCells>
  <hyperlinks>
    <hyperlink ref="B3" r:id="rId1" display="http://www.kids-world.dk/joha-bukser-uld-blommelilla-p-53834.html?options=%7b2%7d208"/>
    <hyperlink ref="B11" r:id="rId2" display="http://www.kids-world.dk/minymo-vinterjakke-navy-falsk-pels-p-63036.html?options=%7b2%7d402"/>
    <hyperlink ref="B19" r:id="rId3" display="http://www.kids-world.dk/melton-stroemper-koksgraa-hulmoenster-p-71530.html?options=%7b9%7d395"/>
    <hyperlink ref="B27" r:id="rId4" display="http://www.kids-world.dk/reima-tec-vinterjakke-muhvi-pink-blomster-p-71318.html?options=%7b2%7d401"/>
    <hyperlink ref="B35" r:id="rId5" display="http://www.kids-world.dk/molo-flyverdragt-polaris-koksgraa-p-65005.html?options=%7b2%7d348"/>
    <hyperlink ref="B43" r:id="rId6" display="http://www.kids-world.dk/melton-stroemper-blommelilla-glitterprikker-p-71532.html?options=%7b9%7d225"/>
    <hyperlink ref="B51" r:id="rId7" display="http://www.kids-world.dk/molo-softshelljakke-ulas-skate-pool-p-52326.html?options=%7b2%7d348"/>
    <hyperlink ref="B59" r:id="rId8" display="http://www.kids-world.dk/minymo-softshelljakke-lyseblaa-p-56386.html?options=%7b2%7d432"/>
    <hyperlink ref="B67" r:id="rId9" display="http://www.kids-world.dk/melton-stroemper-blommelilla-glitterprikker-p-71532.html?options=%7b9%7d395"/>
    <hyperlink ref="B75" r:id="rId10" display="http://www.kids-world.dk/joha-boxershorts-uld-bomuld-navy-stjerner-p-25199.html?options=%7b2%7d205"/>
    <hyperlink ref="B83" r:id="rId11" display="http://www.kids-world.dk/reima-tec-luffer-ote-graa-p-64412.html?options=%7b2%7d383"/>
    <hyperlink ref="B91" r:id="rId12" display="http://www.kids-world.dk/molo-tshirt-randi-blue-slub-p-59209.html?options=%7b2%7d375"/>
  </hyperlinks>
  <pageMargins left="0.7" right="0.7" top="0.75" bottom="0.75" header="0.3" footer="0.3"/>
  <drawing r:id="rId1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9"/>
  <sheetViews>
    <sheetView topLeftCell="A46" workbookViewId="0">
      <selection activeCell="G126" sqref="G126"/>
    </sheetView>
  </sheetViews>
  <sheetFormatPr defaultRowHeight="15" x14ac:dyDescent="0.25"/>
  <cols>
    <col min="1" max="1" width="18.42578125" customWidth="1"/>
    <col min="2" max="2" width="54.42578125" customWidth="1"/>
    <col min="3" max="3" width="19.42578125" customWidth="1"/>
    <col min="4" max="5" width="20.85546875" bestFit="1" customWidth="1"/>
    <col min="6" max="6" width="18" style="25" customWidth="1"/>
  </cols>
  <sheetData>
    <row r="1" spans="1:7" x14ac:dyDescent="0.25">
      <c r="A1" s="2"/>
    </row>
    <row r="2" spans="1:7" ht="15.75" thickBot="1" x14ac:dyDescent="0.3">
      <c r="A2" s="4" t="s">
        <v>0</v>
      </c>
      <c r="B2" s="4"/>
      <c r="C2" s="4" t="s">
        <v>1</v>
      </c>
      <c r="D2" s="4" t="s">
        <v>2</v>
      </c>
      <c r="E2" s="4" t="s">
        <v>3</v>
      </c>
      <c r="F2" s="26"/>
    </row>
    <row r="3" spans="1:7" x14ac:dyDescent="0.25">
      <c r="A3" s="62"/>
      <c r="B3" s="6" t="s">
        <v>4</v>
      </c>
      <c r="C3" s="65"/>
      <c r="D3" s="65" t="s">
        <v>7</v>
      </c>
      <c r="E3" s="65" t="s">
        <v>7</v>
      </c>
      <c r="F3" s="71"/>
      <c r="G3" s="17" t="s">
        <v>51</v>
      </c>
    </row>
    <row r="4" spans="1:7" x14ac:dyDescent="0.25">
      <c r="A4" s="63"/>
      <c r="B4" s="12"/>
      <c r="C4" s="66"/>
      <c r="D4" s="66"/>
      <c r="E4" s="66"/>
      <c r="F4" s="72"/>
    </row>
    <row r="5" spans="1:7" x14ac:dyDescent="0.25">
      <c r="A5" s="63"/>
      <c r="B5" s="12"/>
      <c r="C5" s="66"/>
      <c r="D5" s="66"/>
      <c r="E5" s="66"/>
      <c r="F5" s="72"/>
    </row>
    <row r="6" spans="1:7" x14ac:dyDescent="0.25">
      <c r="A6" s="63"/>
      <c r="B6" s="12"/>
      <c r="C6" s="66"/>
      <c r="D6" s="66"/>
      <c r="E6" s="66"/>
      <c r="F6" s="72"/>
    </row>
    <row r="7" spans="1:7" x14ac:dyDescent="0.25">
      <c r="A7" s="63"/>
      <c r="B7" s="12"/>
      <c r="C7" s="66"/>
      <c r="D7" s="66"/>
      <c r="E7" s="66"/>
      <c r="F7" s="72"/>
    </row>
    <row r="8" spans="1:7" x14ac:dyDescent="0.25">
      <c r="A8" s="63"/>
      <c r="B8" s="12"/>
      <c r="C8" s="66"/>
      <c r="D8" s="66"/>
      <c r="E8" s="66"/>
      <c r="F8" s="72"/>
    </row>
    <row r="9" spans="1:7" x14ac:dyDescent="0.25">
      <c r="A9" s="63"/>
      <c r="B9" s="12" t="s">
        <v>5</v>
      </c>
      <c r="C9" s="66"/>
      <c r="D9" s="66"/>
      <c r="E9" s="66"/>
      <c r="F9" s="72"/>
    </row>
    <row r="10" spans="1:7" ht="15.75" thickBot="1" x14ac:dyDescent="0.3">
      <c r="A10" s="64"/>
      <c r="B10" s="13" t="s">
        <v>6</v>
      </c>
      <c r="C10" s="67"/>
      <c r="D10" s="67"/>
      <c r="E10" s="67"/>
      <c r="F10" s="73"/>
    </row>
    <row r="11" spans="1:7" x14ac:dyDescent="0.25">
      <c r="A11" s="62"/>
      <c r="B11" s="6" t="s">
        <v>8</v>
      </c>
      <c r="C11" s="65"/>
      <c r="D11" s="65" t="s">
        <v>11</v>
      </c>
      <c r="E11" s="65" t="s">
        <v>11</v>
      </c>
      <c r="F11" s="71"/>
      <c r="G11" s="17" t="s">
        <v>53</v>
      </c>
    </row>
    <row r="12" spans="1:7" x14ac:dyDescent="0.25">
      <c r="A12" s="63"/>
      <c r="B12" s="12"/>
      <c r="C12" s="66"/>
      <c r="D12" s="66"/>
      <c r="E12" s="66"/>
      <c r="F12" s="72"/>
    </row>
    <row r="13" spans="1:7" x14ac:dyDescent="0.25">
      <c r="A13" s="63"/>
      <c r="B13" s="12"/>
      <c r="C13" s="66"/>
      <c r="D13" s="66"/>
      <c r="E13" s="66"/>
      <c r="F13" s="72"/>
    </row>
    <row r="14" spans="1:7" x14ac:dyDescent="0.25">
      <c r="A14" s="63"/>
      <c r="B14" s="12"/>
      <c r="C14" s="66"/>
      <c r="D14" s="66"/>
      <c r="E14" s="66"/>
      <c r="F14" s="72"/>
    </row>
    <row r="15" spans="1:7" x14ac:dyDescent="0.25">
      <c r="A15" s="63"/>
      <c r="B15" s="12"/>
      <c r="C15" s="66"/>
      <c r="D15" s="66"/>
      <c r="E15" s="66"/>
      <c r="F15" s="72"/>
    </row>
    <row r="16" spans="1:7" x14ac:dyDescent="0.25">
      <c r="A16" s="63"/>
      <c r="B16" s="12"/>
      <c r="C16" s="66"/>
      <c r="D16" s="66"/>
      <c r="E16" s="66"/>
      <c r="F16" s="72"/>
    </row>
    <row r="17" spans="1:7" x14ac:dyDescent="0.25">
      <c r="A17" s="63"/>
      <c r="B17" s="12" t="s">
        <v>9</v>
      </c>
      <c r="C17" s="66"/>
      <c r="D17" s="66"/>
      <c r="E17" s="66"/>
      <c r="F17" s="72"/>
    </row>
    <row r="18" spans="1:7" ht="15.75" thickBot="1" x14ac:dyDescent="0.3">
      <c r="A18" s="64"/>
      <c r="B18" s="13" t="s">
        <v>10</v>
      </c>
      <c r="C18" s="67"/>
      <c r="D18" s="67"/>
      <c r="E18" s="67"/>
      <c r="F18" s="73"/>
    </row>
    <row r="19" spans="1:7" x14ac:dyDescent="0.25">
      <c r="A19" s="62"/>
      <c r="B19" s="6" t="s">
        <v>12</v>
      </c>
      <c r="C19" s="65"/>
      <c r="D19" s="65" t="s">
        <v>15</v>
      </c>
      <c r="E19" s="65" t="s">
        <v>15</v>
      </c>
      <c r="F19" s="71"/>
      <c r="G19" s="17" t="s">
        <v>53</v>
      </c>
    </row>
    <row r="20" spans="1:7" x14ac:dyDescent="0.25">
      <c r="A20" s="63"/>
      <c r="B20" s="12"/>
      <c r="C20" s="66"/>
      <c r="D20" s="66"/>
      <c r="E20" s="66"/>
      <c r="F20" s="72"/>
    </row>
    <row r="21" spans="1:7" x14ac:dyDescent="0.25">
      <c r="A21" s="63"/>
      <c r="B21" s="12"/>
      <c r="C21" s="66"/>
      <c r="D21" s="66"/>
      <c r="E21" s="66"/>
      <c r="F21" s="72"/>
    </row>
    <row r="22" spans="1:7" x14ac:dyDescent="0.25">
      <c r="A22" s="63"/>
      <c r="B22" s="12"/>
      <c r="C22" s="66"/>
      <c r="D22" s="66"/>
      <c r="E22" s="66"/>
      <c r="F22" s="72"/>
    </row>
    <row r="23" spans="1:7" x14ac:dyDescent="0.25">
      <c r="A23" s="63"/>
      <c r="B23" s="12"/>
      <c r="C23" s="66"/>
      <c r="D23" s="66"/>
      <c r="E23" s="66"/>
      <c r="F23" s="72"/>
    </row>
    <row r="24" spans="1:7" x14ac:dyDescent="0.25">
      <c r="A24" s="63"/>
      <c r="B24" s="12"/>
      <c r="C24" s="66"/>
      <c r="D24" s="66"/>
      <c r="E24" s="66"/>
      <c r="F24" s="72"/>
    </row>
    <row r="25" spans="1:7" x14ac:dyDescent="0.25">
      <c r="A25" s="63"/>
      <c r="B25" s="12" t="s">
        <v>13</v>
      </c>
      <c r="C25" s="66"/>
      <c r="D25" s="66"/>
      <c r="E25" s="66"/>
      <c r="F25" s="72"/>
    </row>
    <row r="26" spans="1:7" ht="15.75" thickBot="1" x14ac:dyDescent="0.3">
      <c r="A26" s="64"/>
      <c r="B26" s="13" t="s">
        <v>14</v>
      </c>
      <c r="C26" s="67"/>
      <c r="D26" s="67"/>
      <c r="E26" s="67"/>
      <c r="F26" s="73"/>
    </row>
    <row r="27" spans="1:7" x14ac:dyDescent="0.25">
      <c r="A27" s="62"/>
      <c r="B27" s="6" t="s">
        <v>16</v>
      </c>
      <c r="C27" s="65"/>
      <c r="D27" s="65" t="s">
        <v>19</v>
      </c>
      <c r="E27" s="65" t="s">
        <v>19</v>
      </c>
      <c r="F27" s="71"/>
      <c r="G27" s="17" t="s">
        <v>52</v>
      </c>
    </row>
    <row r="28" spans="1:7" x14ac:dyDescent="0.25">
      <c r="A28" s="63"/>
      <c r="B28" s="12"/>
      <c r="C28" s="66"/>
      <c r="D28" s="66"/>
      <c r="E28" s="66"/>
      <c r="F28" s="72"/>
    </row>
    <row r="29" spans="1:7" x14ac:dyDescent="0.25">
      <c r="A29" s="63"/>
      <c r="B29" s="12"/>
      <c r="C29" s="66"/>
      <c r="D29" s="66"/>
      <c r="E29" s="66"/>
      <c r="F29" s="72"/>
    </row>
    <row r="30" spans="1:7" x14ac:dyDescent="0.25">
      <c r="A30" s="63"/>
      <c r="B30" s="12"/>
      <c r="C30" s="66"/>
      <c r="D30" s="66"/>
      <c r="E30" s="66"/>
      <c r="F30" s="72"/>
    </row>
    <row r="31" spans="1:7" x14ac:dyDescent="0.25">
      <c r="A31" s="63"/>
      <c r="B31" s="12"/>
      <c r="C31" s="66"/>
      <c r="D31" s="66"/>
      <c r="E31" s="66"/>
      <c r="F31" s="72"/>
    </row>
    <row r="32" spans="1:7" x14ac:dyDescent="0.25">
      <c r="A32" s="63"/>
      <c r="B32" s="12"/>
      <c r="C32" s="66"/>
      <c r="D32" s="66"/>
      <c r="E32" s="66"/>
      <c r="F32" s="72"/>
    </row>
    <row r="33" spans="1:7" x14ac:dyDescent="0.25">
      <c r="A33" s="63"/>
      <c r="B33" s="12" t="s">
        <v>17</v>
      </c>
      <c r="C33" s="66"/>
      <c r="D33" s="66"/>
      <c r="E33" s="66"/>
      <c r="F33" s="72"/>
    </row>
    <row r="34" spans="1:7" ht="15.75" thickBot="1" x14ac:dyDescent="0.3">
      <c r="A34" s="64"/>
      <c r="B34" s="13" t="s">
        <v>18</v>
      </c>
      <c r="C34" s="67"/>
      <c r="D34" s="67"/>
      <c r="E34" s="67"/>
      <c r="F34" s="73"/>
    </row>
    <row r="35" spans="1:7" x14ac:dyDescent="0.25">
      <c r="A35" s="62"/>
      <c r="B35" s="6" t="s">
        <v>26</v>
      </c>
      <c r="C35" s="65"/>
      <c r="D35" s="65" t="s">
        <v>15</v>
      </c>
      <c r="E35" s="65" t="s">
        <v>15</v>
      </c>
      <c r="F35" s="71"/>
      <c r="G35" s="17" t="s">
        <v>53</v>
      </c>
    </row>
    <row r="36" spans="1:7" x14ac:dyDescent="0.25">
      <c r="A36" s="63"/>
      <c r="B36" s="12"/>
      <c r="C36" s="66"/>
      <c r="D36" s="66"/>
      <c r="E36" s="66"/>
      <c r="F36" s="72"/>
    </row>
    <row r="37" spans="1:7" x14ac:dyDescent="0.25">
      <c r="A37" s="63"/>
      <c r="B37" s="12"/>
      <c r="C37" s="66"/>
      <c r="D37" s="66"/>
      <c r="E37" s="66"/>
      <c r="F37" s="72"/>
    </row>
    <row r="38" spans="1:7" x14ac:dyDescent="0.25">
      <c r="A38" s="63"/>
      <c r="B38" s="12"/>
      <c r="C38" s="66"/>
      <c r="D38" s="66"/>
      <c r="E38" s="66"/>
      <c r="F38" s="72"/>
    </row>
    <row r="39" spans="1:7" x14ac:dyDescent="0.25">
      <c r="A39" s="63"/>
      <c r="B39" s="12"/>
      <c r="C39" s="66"/>
      <c r="D39" s="66"/>
      <c r="E39" s="66"/>
      <c r="F39" s="72"/>
    </row>
    <row r="40" spans="1:7" x14ac:dyDescent="0.25">
      <c r="A40" s="63"/>
      <c r="B40" s="12"/>
      <c r="C40" s="66"/>
      <c r="D40" s="66"/>
      <c r="E40" s="66"/>
      <c r="F40" s="72"/>
    </row>
    <row r="41" spans="1:7" x14ac:dyDescent="0.25">
      <c r="A41" s="63"/>
      <c r="B41" s="12" t="s">
        <v>27</v>
      </c>
      <c r="C41" s="66"/>
      <c r="D41" s="66"/>
      <c r="E41" s="66"/>
      <c r="F41" s="72"/>
    </row>
    <row r="42" spans="1:7" ht="15.75" thickBot="1" x14ac:dyDescent="0.3">
      <c r="A42" s="64"/>
      <c r="B42" s="13" t="s">
        <v>28</v>
      </c>
      <c r="C42" s="67"/>
      <c r="D42" s="67"/>
      <c r="E42" s="67"/>
      <c r="F42" s="73"/>
    </row>
    <row r="43" spans="1:7" x14ac:dyDescent="0.25">
      <c r="A43" s="62"/>
      <c r="B43" s="6" t="s">
        <v>29</v>
      </c>
      <c r="C43" s="65"/>
      <c r="D43" s="65" t="s">
        <v>31</v>
      </c>
      <c r="E43" s="65" t="s">
        <v>31</v>
      </c>
      <c r="F43" s="71"/>
      <c r="G43" s="17" t="s">
        <v>51</v>
      </c>
    </row>
    <row r="44" spans="1:7" x14ac:dyDescent="0.25">
      <c r="A44" s="63"/>
      <c r="B44" s="12"/>
      <c r="C44" s="66"/>
      <c r="D44" s="66"/>
      <c r="E44" s="66"/>
      <c r="F44" s="72"/>
    </row>
    <row r="45" spans="1:7" x14ac:dyDescent="0.25">
      <c r="A45" s="63"/>
      <c r="B45" s="12"/>
      <c r="C45" s="66"/>
      <c r="D45" s="66"/>
      <c r="E45" s="66"/>
      <c r="F45" s="72"/>
    </row>
    <row r="46" spans="1:7" x14ac:dyDescent="0.25">
      <c r="A46" s="63"/>
      <c r="B46" s="12"/>
      <c r="C46" s="66"/>
      <c r="D46" s="66"/>
      <c r="E46" s="66"/>
      <c r="F46" s="72"/>
    </row>
    <row r="47" spans="1:7" x14ac:dyDescent="0.25">
      <c r="A47" s="63"/>
      <c r="B47" s="12"/>
      <c r="C47" s="66"/>
      <c r="D47" s="66"/>
      <c r="E47" s="66"/>
      <c r="F47" s="72"/>
    </row>
    <row r="48" spans="1:7" x14ac:dyDescent="0.25">
      <c r="A48" s="63"/>
      <c r="B48" s="12"/>
      <c r="C48" s="66"/>
      <c r="D48" s="66"/>
      <c r="E48" s="66"/>
      <c r="F48" s="72"/>
    </row>
    <row r="49" spans="1:7" x14ac:dyDescent="0.25">
      <c r="A49" s="63"/>
      <c r="B49" s="12" t="s">
        <v>23</v>
      </c>
      <c r="C49" s="66"/>
      <c r="D49" s="66"/>
      <c r="E49" s="66"/>
      <c r="F49" s="72"/>
    </row>
    <row r="50" spans="1:7" ht="15.75" thickBot="1" x14ac:dyDescent="0.3">
      <c r="A50" s="64"/>
      <c r="B50" s="13" t="s">
        <v>30</v>
      </c>
      <c r="C50" s="67"/>
      <c r="D50" s="67"/>
      <c r="E50" s="67"/>
      <c r="F50" s="73"/>
    </row>
    <row r="51" spans="1:7" x14ac:dyDescent="0.25">
      <c r="A51" s="62"/>
      <c r="B51" s="6" t="s">
        <v>32</v>
      </c>
      <c r="C51" s="65"/>
      <c r="D51" s="65" t="s">
        <v>35</v>
      </c>
      <c r="E51" s="65" t="s">
        <v>35</v>
      </c>
      <c r="F51" s="71"/>
      <c r="G51" s="17" t="s">
        <v>53</v>
      </c>
    </row>
    <row r="52" spans="1:7" x14ac:dyDescent="0.25">
      <c r="A52" s="63"/>
      <c r="B52" s="12"/>
      <c r="C52" s="66"/>
      <c r="D52" s="66"/>
      <c r="E52" s="66"/>
      <c r="F52" s="72"/>
    </row>
    <row r="53" spans="1:7" x14ac:dyDescent="0.25">
      <c r="A53" s="63"/>
      <c r="B53" s="12"/>
      <c r="C53" s="66"/>
      <c r="D53" s="66"/>
      <c r="E53" s="66"/>
      <c r="F53" s="72"/>
    </row>
    <row r="54" spans="1:7" x14ac:dyDescent="0.25">
      <c r="A54" s="63"/>
      <c r="B54" s="12"/>
      <c r="C54" s="66"/>
      <c r="D54" s="66"/>
      <c r="E54" s="66"/>
      <c r="F54" s="72"/>
    </row>
    <row r="55" spans="1:7" x14ac:dyDescent="0.25">
      <c r="A55" s="63"/>
      <c r="B55" s="12"/>
      <c r="C55" s="66"/>
      <c r="D55" s="66"/>
      <c r="E55" s="66"/>
      <c r="F55" s="72"/>
    </row>
    <row r="56" spans="1:7" x14ac:dyDescent="0.25">
      <c r="A56" s="63"/>
      <c r="B56" s="12"/>
      <c r="C56" s="66"/>
      <c r="D56" s="66"/>
      <c r="E56" s="66"/>
      <c r="F56" s="72"/>
    </row>
    <row r="57" spans="1:7" x14ac:dyDescent="0.25">
      <c r="A57" s="63"/>
      <c r="B57" s="12" t="s">
        <v>33</v>
      </c>
      <c r="C57" s="66"/>
      <c r="D57" s="66"/>
      <c r="E57" s="66"/>
      <c r="F57" s="72"/>
    </row>
    <row r="58" spans="1:7" ht="15.75" thickBot="1" x14ac:dyDescent="0.3">
      <c r="A58" s="64"/>
      <c r="B58" s="13" t="s">
        <v>34</v>
      </c>
      <c r="C58" s="67"/>
      <c r="D58" s="67"/>
      <c r="E58" s="67"/>
      <c r="F58" s="73"/>
    </row>
    <row r="59" spans="1:7" x14ac:dyDescent="0.25">
      <c r="A59" s="62"/>
      <c r="B59" s="6" t="s">
        <v>26</v>
      </c>
      <c r="C59" s="65"/>
      <c r="D59" s="65" t="s">
        <v>15</v>
      </c>
      <c r="E59" s="65" t="s">
        <v>36</v>
      </c>
      <c r="F59" s="71"/>
      <c r="G59" s="17" t="s">
        <v>53</v>
      </c>
    </row>
    <row r="60" spans="1:7" x14ac:dyDescent="0.25">
      <c r="A60" s="63"/>
      <c r="B60" s="12"/>
      <c r="C60" s="66"/>
      <c r="D60" s="66"/>
      <c r="E60" s="66"/>
      <c r="F60" s="72"/>
    </row>
    <row r="61" spans="1:7" x14ac:dyDescent="0.25">
      <c r="A61" s="63"/>
      <c r="B61" s="12"/>
      <c r="C61" s="66"/>
      <c r="D61" s="66"/>
      <c r="E61" s="66"/>
      <c r="F61" s="72"/>
    </row>
    <row r="62" spans="1:7" x14ac:dyDescent="0.25">
      <c r="A62" s="63"/>
      <c r="B62" s="12"/>
      <c r="C62" s="66"/>
      <c r="D62" s="66"/>
      <c r="E62" s="66"/>
      <c r="F62" s="72"/>
    </row>
    <row r="63" spans="1:7" x14ac:dyDescent="0.25">
      <c r="A63" s="63"/>
      <c r="B63" s="12"/>
      <c r="C63" s="66"/>
      <c r="D63" s="66"/>
      <c r="E63" s="66"/>
      <c r="F63" s="72"/>
    </row>
    <row r="64" spans="1:7" x14ac:dyDescent="0.25">
      <c r="A64" s="63"/>
      <c r="B64" s="12"/>
      <c r="C64" s="66"/>
      <c r="D64" s="66"/>
      <c r="E64" s="66"/>
      <c r="F64" s="72"/>
    </row>
    <row r="65" spans="1:7" x14ac:dyDescent="0.25">
      <c r="A65" s="63"/>
      <c r="B65" s="12" t="s">
        <v>13</v>
      </c>
      <c r="C65" s="66"/>
      <c r="D65" s="66"/>
      <c r="E65" s="66"/>
      <c r="F65" s="72"/>
    </row>
    <row r="66" spans="1:7" ht="15.75" thickBot="1" x14ac:dyDescent="0.3">
      <c r="A66" s="64"/>
      <c r="B66" s="13" t="s">
        <v>28</v>
      </c>
      <c r="C66" s="67"/>
      <c r="D66" s="67"/>
      <c r="E66" s="67"/>
      <c r="F66" s="73"/>
    </row>
    <row r="67" spans="1:7" x14ac:dyDescent="0.25">
      <c r="A67" s="62"/>
      <c r="B67" s="6" t="s">
        <v>37</v>
      </c>
      <c r="C67" s="65"/>
      <c r="D67" s="65" t="s">
        <v>40</v>
      </c>
      <c r="E67" s="65" t="s">
        <v>40</v>
      </c>
      <c r="F67" s="71"/>
      <c r="G67" s="17" t="s">
        <v>52</v>
      </c>
    </row>
    <row r="68" spans="1:7" x14ac:dyDescent="0.25">
      <c r="A68" s="63"/>
      <c r="B68" s="12"/>
      <c r="C68" s="66"/>
      <c r="D68" s="66"/>
      <c r="E68" s="66"/>
      <c r="F68" s="72"/>
    </row>
    <row r="69" spans="1:7" x14ac:dyDescent="0.25">
      <c r="A69" s="63"/>
      <c r="B69" s="12"/>
      <c r="C69" s="66"/>
      <c r="D69" s="66"/>
      <c r="E69" s="66"/>
      <c r="F69" s="72"/>
    </row>
    <row r="70" spans="1:7" x14ac:dyDescent="0.25">
      <c r="A70" s="63"/>
      <c r="B70" s="12"/>
      <c r="C70" s="66"/>
      <c r="D70" s="66"/>
      <c r="E70" s="66"/>
      <c r="F70" s="72"/>
    </row>
    <row r="71" spans="1:7" x14ac:dyDescent="0.25">
      <c r="A71" s="63"/>
      <c r="B71" s="12"/>
      <c r="C71" s="66"/>
      <c r="D71" s="66"/>
      <c r="E71" s="66"/>
      <c r="F71" s="72"/>
    </row>
    <row r="72" spans="1:7" x14ac:dyDescent="0.25">
      <c r="A72" s="63"/>
      <c r="B72" s="12"/>
      <c r="C72" s="66"/>
      <c r="D72" s="66"/>
      <c r="E72" s="66"/>
      <c r="F72" s="72"/>
    </row>
    <row r="73" spans="1:7" x14ac:dyDescent="0.25">
      <c r="A73" s="63"/>
      <c r="B73" s="12" t="s">
        <v>38</v>
      </c>
      <c r="C73" s="66"/>
      <c r="D73" s="66"/>
      <c r="E73" s="66"/>
      <c r="F73" s="72"/>
    </row>
    <row r="74" spans="1:7" ht="15.75" thickBot="1" x14ac:dyDescent="0.3">
      <c r="A74" s="64"/>
      <c r="B74" s="13" t="s">
        <v>39</v>
      </c>
      <c r="C74" s="67"/>
      <c r="D74" s="67"/>
      <c r="E74" s="67"/>
      <c r="F74" s="73"/>
    </row>
    <row r="75" spans="1:7" x14ac:dyDescent="0.25">
      <c r="A75" s="62"/>
      <c r="B75" s="6" t="s">
        <v>41</v>
      </c>
      <c r="C75" s="65"/>
      <c r="D75" s="65" t="s">
        <v>44</v>
      </c>
      <c r="E75" s="65" t="s">
        <v>44</v>
      </c>
      <c r="F75" s="71"/>
      <c r="G75" s="17" t="s">
        <v>52</v>
      </c>
    </row>
    <row r="76" spans="1:7" x14ac:dyDescent="0.25">
      <c r="A76" s="63"/>
      <c r="B76" s="12"/>
      <c r="C76" s="66"/>
      <c r="D76" s="66"/>
      <c r="E76" s="66"/>
      <c r="F76" s="72"/>
    </row>
    <row r="77" spans="1:7" x14ac:dyDescent="0.25">
      <c r="A77" s="63"/>
      <c r="B77" s="12"/>
      <c r="C77" s="66"/>
      <c r="D77" s="66"/>
      <c r="E77" s="66"/>
      <c r="F77" s="72"/>
    </row>
    <row r="78" spans="1:7" x14ac:dyDescent="0.25">
      <c r="A78" s="63"/>
      <c r="B78" s="12"/>
      <c r="C78" s="66"/>
      <c r="D78" s="66"/>
      <c r="E78" s="66"/>
      <c r="F78" s="72"/>
    </row>
    <row r="79" spans="1:7" x14ac:dyDescent="0.25">
      <c r="A79" s="63"/>
      <c r="B79" s="12"/>
      <c r="C79" s="66"/>
      <c r="D79" s="66"/>
      <c r="E79" s="66"/>
      <c r="F79" s="72"/>
    </row>
    <row r="80" spans="1:7" x14ac:dyDescent="0.25">
      <c r="A80" s="63"/>
      <c r="B80" s="12"/>
      <c r="C80" s="66"/>
      <c r="D80" s="66"/>
      <c r="E80" s="66"/>
      <c r="F80" s="72"/>
    </row>
    <row r="81" spans="1:7" x14ac:dyDescent="0.25">
      <c r="A81" s="63"/>
      <c r="B81" s="12" t="s">
        <v>42</v>
      </c>
      <c r="C81" s="66"/>
      <c r="D81" s="66"/>
      <c r="E81" s="66"/>
      <c r="F81" s="72"/>
    </row>
    <row r="82" spans="1:7" ht="15.75" thickBot="1" x14ac:dyDescent="0.3">
      <c r="A82" s="64"/>
      <c r="B82" s="13" t="s">
        <v>43</v>
      </c>
      <c r="C82" s="67"/>
      <c r="D82" s="67"/>
      <c r="E82" s="67"/>
      <c r="F82" s="73"/>
    </row>
    <row r="83" spans="1:7" x14ac:dyDescent="0.25">
      <c r="A83" s="62"/>
      <c r="B83" s="6" t="s">
        <v>20</v>
      </c>
      <c r="C83" s="65"/>
      <c r="D83" s="65" t="s">
        <v>7</v>
      </c>
      <c r="E83" s="65" t="s">
        <v>7</v>
      </c>
      <c r="F83" s="71"/>
      <c r="G83" s="17" t="s">
        <v>51</v>
      </c>
    </row>
    <row r="84" spans="1:7" x14ac:dyDescent="0.25">
      <c r="A84" s="63"/>
      <c r="B84" s="12"/>
      <c r="C84" s="66"/>
      <c r="D84" s="66"/>
      <c r="E84" s="66"/>
      <c r="F84" s="72"/>
    </row>
    <row r="85" spans="1:7" x14ac:dyDescent="0.25">
      <c r="A85" s="63"/>
      <c r="B85" s="12"/>
      <c r="C85" s="66"/>
      <c r="D85" s="66"/>
      <c r="E85" s="66"/>
      <c r="F85" s="72"/>
    </row>
    <row r="86" spans="1:7" x14ac:dyDescent="0.25">
      <c r="A86" s="63"/>
      <c r="B86" s="12"/>
      <c r="C86" s="66"/>
      <c r="D86" s="66"/>
      <c r="E86" s="66"/>
      <c r="F86" s="72"/>
    </row>
    <row r="87" spans="1:7" x14ac:dyDescent="0.25">
      <c r="A87" s="63"/>
      <c r="B87" s="12"/>
      <c r="C87" s="66"/>
      <c r="D87" s="66"/>
      <c r="E87" s="66"/>
      <c r="F87" s="72"/>
    </row>
    <row r="88" spans="1:7" x14ac:dyDescent="0.25">
      <c r="A88" s="63"/>
      <c r="B88" s="12"/>
      <c r="C88" s="66"/>
      <c r="D88" s="66"/>
      <c r="E88" s="66"/>
      <c r="F88" s="72"/>
    </row>
    <row r="89" spans="1:7" x14ac:dyDescent="0.25">
      <c r="A89" s="63"/>
      <c r="B89" s="12" t="s">
        <v>45</v>
      </c>
      <c r="C89" s="66"/>
      <c r="D89" s="66"/>
      <c r="E89" s="66"/>
      <c r="F89" s="72"/>
    </row>
    <row r="90" spans="1:7" ht="15.75" thickBot="1" x14ac:dyDescent="0.3">
      <c r="A90" s="64"/>
      <c r="B90" s="13" t="s">
        <v>21</v>
      </c>
      <c r="C90" s="67"/>
      <c r="D90" s="67"/>
      <c r="E90" s="67"/>
      <c r="F90" s="73"/>
    </row>
    <row r="91" spans="1:7" hidden="1" x14ac:dyDescent="0.25">
      <c r="A91" s="21" t="s">
        <v>46</v>
      </c>
      <c r="B91" s="21" t="s">
        <v>47</v>
      </c>
    </row>
    <row r="92" spans="1:7" hidden="1" x14ac:dyDescent="0.25">
      <c r="A92" s="21" t="s">
        <v>48</v>
      </c>
      <c r="B92" s="21" t="s">
        <v>49</v>
      </c>
    </row>
    <row r="93" spans="1:7" ht="16.5" hidden="1" thickBot="1" x14ac:dyDescent="0.3">
      <c r="A93" s="22" t="s">
        <v>50</v>
      </c>
      <c r="B93" s="23" t="s">
        <v>47</v>
      </c>
    </row>
    <row r="94" spans="1:7" hidden="1" x14ac:dyDescent="0.25">
      <c r="B94">
        <v>-519.98</v>
      </c>
    </row>
    <row r="95" spans="1:7" hidden="1" x14ac:dyDescent="0.25">
      <c r="B95">
        <f>2083.74+B94</f>
        <v>1563.7599999999998</v>
      </c>
    </row>
    <row r="96" spans="1:7" hidden="1" x14ac:dyDescent="0.25">
      <c r="B96" s="1">
        <f>150/2083</f>
        <v>7.2011521843494963E-2</v>
      </c>
    </row>
    <row r="98" spans="1:7" ht="15.75" x14ac:dyDescent="0.25">
      <c r="A98" s="18" t="s">
        <v>145</v>
      </c>
    </row>
    <row r="99" spans="1:7" ht="15.75" x14ac:dyDescent="0.25">
      <c r="A99" s="19" t="s">
        <v>146</v>
      </c>
    </row>
    <row r="100" spans="1:7" ht="15.75" x14ac:dyDescent="0.25">
      <c r="A100" s="19" t="s">
        <v>166</v>
      </c>
    </row>
    <row r="101" spans="1:7" ht="15.75" x14ac:dyDescent="0.25">
      <c r="A101" s="19" t="s">
        <v>147</v>
      </c>
    </row>
    <row r="102" spans="1:7" x14ac:dyDescent="0.25">
      <c r="A102" s="15" t="s">
        <v>106</v>
      </c>
      <c r="D102" t="s">
        <v>168</v>
      </c>
      <c r="E102" t="s">
        <v>169</v>
      </c>
      <c r="F102" s="25" t="s">
        <v>170</v>
      </c>
    </row>
    <row r="103" spans="1:7" x14ac:dyDescent="0.25">
      <c r="A103" s="15" t="s">
        <v>101</v>
      </c>
    </row>
    <row r="104" spans="1:7" x14ac:dyDescent="0.25">
      <c r="A104" s="15" t="s">
        <v>149</v>
      </c>
      <c r="C104" s="15" t="s">
        <v>150</v>
      </c>
      <c r="D104" s="27">
        <v>99.98</v>
      </c>
      <c r="E104" s="27">
        <f t="shared" ref="E104:E114" si="0">D104*(1+$D$121)</f>
        <v>109.64067555123547</v>
      </c>
      <c r="F104" s="32">
        <f t="shared" ref="F104:F114" si="1">E104*$D$126</f>
        <v>969.96187509592255</v>
      </c>
      <c r="G104" t="s">
        <v>51</v>
      </c>
    </row>
    <row r="105" spans="1:7" x14ac:dyDescent="0.25">
      <c r="A105" s="15" t="s">
        <v>151</v>
      </c>
      <c r="C105" s="15" t="s">
        <v>116</v>
      </c>
      <c r="D105" s="27">
        <v>299.98</v>
      </c>
      <c r="E105" s="27">
        <f t="shared" si="0"/>
        <v>328.96589169693556</v>
      </c>
      <c r="F105" s="32">
        <f t="shared" si="1"/>
        <v>2910.2736876502786</v>
      </c>
      <c r="G105" t="s">
        <v>53</v>
      </c>
    </row>
    <row r="106" spans="1:7" x14ac:dyDescent="0.25">
      <c r="A106" s="15" t="s">
        <v>152</v>
      </c>
      <c r="C106" s="15" t="s">
        <v>153</v>
      </c>
      <c r="D106" s="27">
        <v>15.98</v>
      </c>
      <c r="E106" s="27">
        <f t="shared" si="0"/>
        <v>17.524084770041437</v>
      </c>
      <c r="F106" s="32">
        <f t="shared" si="1"/>
        <v>155.03091382309304</v>
      </c>
      <c r="G106" t="s">
        <v>53</v>
      </c>
    </row>
    <row r="107" spans="1:7" x14ac:dyDescent="0.25">
      <c r="A107" s="15" t="s">
        <v>154</v>
      </c>
      <c r="C107" s="15" t="s">
        <v>155</v>
      </c>
      <c r="D107" s="27">
        <v>439.98</v>
      </c>
      <c r="E107" s="27">
        <f t="shared" si="0"/>
        <v>482.49354299892565</v>
      </c>
      <c r="F107" s="32">
        <f t="shared" si="1"/>
        <v>4268.4919564383281</v>
      </c>
      <c r="G107" t="s">
        <v>52</v>
      </c>
    </row>
    <row r="108" spans="1:7" x14ac:dyDescent="0.25">
      <c r="A108" s="15" t="s">
        <v>156</v>
      </c>
      <c r="C108" s="15" t="s">
        <v>157</v>
      </c>
      <c r="D108" s="27">
        <v>15.98</v>
      </c>
      <c r="E108" s="27">
        <f t="shared" si="0"/>
        <v>17.524084770041437</v>
      </c>
      <c r="F108" s="32">
        <f t="shared" si="1"/>
        <v>155.03091382309304</v>
      </c>
      <c r="G108" t="s">
        <v>53</v>
      </c>
    </row>
    <row r="109" spans="1:7" x14ac:dyDescent="0.25">
      <c r="A109" s="15" t="s">
        <v>158</v>
      </c>
      <c r="C109" s="15" t="s">
        <v>124</v>
      </c>
      <c r="D109" s="27">
        <v>239.98</v>
      </c>
      <c r="E109" s="27">
        <f t="shared" si="0"/>
        <v>263.16832685322549</v>
      </c>
      <c r="F109" s="32">
        <f t="shared" si="1"/>
        <v>2328.1801438839711</v>
      </c>
      <c r="G109" t="s">
        <v>51</v>
      </c>
    </row>
    <row r="110" spans="1:7" x14ac:dyDescent="0.25">
      <c r="A110" s="15" t="s">
        <v>159</v>
      </c>
      <c r="C110" s="15" t="s">
        <v>108</v>
      </c>
      <c r="D110" s="27">
        <v>159.97999999999999</v>
      </c>
      <c r="E110" s="27">
        <f t="shared" si="0"/>
        <v>175.4382403949455</v>
      </c>
      <c r="F110" s="32">
        <f t="shared" si="1"/>
        <v>1552.0554188622293</v>
      </c>
      <c r="G110" t="s">
        <v>53</v>
      </c>
    </row>
    <row r="111" spans="1:7" x14ac:dyDescent="0.25">
      <c r="A111" s="15" t="s">
        <v>160</v>
      </c>
      <c r="C111" s="15" t="s">
        <v>153</v>
      </c>
      <c r="D111" s="27">
        <f>15.98*2</f>
        <v>31.96</v>
      </c>
      <c r="E111" s="27">
        <f t="shared" si="0"/>
        <v>35.048169540082874</v>
      </c>
      <c r="F111" s="32">
        <f t="shared" si="1"/>
        <v>310.06182764618609</v>
      </c>
      <c r="G111" t="s">
        <v>53</v>
      </c>
    </row>
    <row r="112" spans="1:7" x14ac:dyDescent="0.25">
      <c r="A112" s="15" t="s">
        <v>161</v>
      </c>
      <c r="C112" s="15" t="s">
        <v>162</v>
      </c>
      <c r="D112" s="27">
        <v>39.979999999999997</v>
      </c>
      <c r="E112" s="27">
        <f t="shared" si="0"/>
        <v>43.84311070752544</v>
      </c>
      <c r="F112" s="32">
        <f t="shared" si="1"/>
        <v>387.86833132961567</v>
      </c>
      <c r="G112" t="s">
        <v>52</v>
      </c>
    </row>
    <row r="113" spans="1:9" x14ac:dyDescent="0.25">
      <c r="A113" s="15" t="s">
        <v>127</v>
      </c>
      <c r="C113" s="15" t="s">
        <v>163</v>
      </c>
      <c r="D113" s="27">
        <v>119.98</v>
      </c>
      <c r="E113" s="27">
        <f t="shared" si="0"/>
        <v>131.57319716580548</v>
      </c>
      <c r="F113" s="32">
        <f t="shared" si="1"/>
        <v>1163.9930563513581</v>
      </c>
      <c r="G113" t="s">
        <v>52</v>
      </c>
    </row>
    <row r="114" spans="1:9" x14ac:dyDescent="0.25">
      <c r="A114" s="15" t="s">
        <v>114</v>
      </c>
      <c r="C114" s="15" t="s">
        <v>126</v>
      </c>
      <c r="D114" s="27">
        <v>99.98</v>
      </c>
      <c r="E114" s="27">
        <f t="shared" si="0"/>
        <v>109.64067555123547</v>
      </c>
      <c r="F114" s="32">
        <f t="shared" si="1"/>
        <v>969.96187509592255</v>
      </c>
      <c r="G114" t="s">
        <v>51</v>
      </c>
    </row>
    <row r="115" spans="1:9" hidden="1" x14ac:dyDescent="0.25">
      <c r="A115" s="15" t="s">
        <v>101</v>
      </c>
    </row>
    <row r="116" spans="1:9" hidden="1" x14ac:dyDescent="0.25">
      <c r="A116" s="20" t="s">
        <v>164</v>
      </c>
    </row>
    <row r="117" spans="1:9" hidden="1" x14ac:dyDescent="0.25">
      <c r="A117" s="15" t="s">
        <v>132</v>
      </c>
    </row>
    <row r="118" spans="1:9" hidden="1" x14ac:dyDescent="0.25">
      <c r="A118" s="15" t="s">
        <v>133</v>
      </c>
    </row>
    <row r="119" spans="1:9" hidden="1" x14ac:dyDescent="0.25">
      <c r="A119" s="20" t="s">
        <v>165</v>
      </c>
    </row>
    <row r="120" spans="1:9" ht="15.75" x14ac:dyDescent="0.25">
      <c r="D120" s="35">
        <f>SUM(D104:D115)</f>
        <v>1563.7600000000002</v>
      </c>
      <c r="E120" s="36">
        <f>SUM(E104:E115)</f>
        <v>1714.86</v>
      </c>
      <c r="F120" s="36">
        <f>SUM(F104:F115)</f>
        <v>15170.91</v>
      </c>
    </row>
    <row r="121" spans="1:9" x14ac:dyDescent="0.25">
      <c r="C121" s="15" t="s">
        <v>167</v>
      </c>
      <c r="D121" s="1">
        <f>151.1/D120</f>
        <v>9.6626080728500527E-2</v>
      </c>
    </row>
    <row r="123" spans="1:9" x14ac:dyDescent="0.25">
      <c r="C123" s="15" t="s">
        <v>172</v>
      </c>
      <c r="D123">
        <v>151.1</v>
      </c>
    </row>
    <row r="124" spans="1:9" x14ac:dyDescent="0.25">
      <c r="C124" s="15" t="s">
        <v>173</v>
      </c>
      <c r="D124">
        <f>D123+D120</f>
        <v>1714.8600000000001</v>
      </c>
    </row>
    <row r="125" spans="1:9" x14ac:dyDescent="0.25">
      <c r="C125" s="29" t="s">
        <v>174</v>
      </c>
      <c r="D125" s="30">
        <f>15170.91</f>
        <v>15170.91</v>
      </c>
    </row>
    <row r="126" spans="1:9" x14ac:dyDescent="0.25">
      <c r="C126" s="15" t="s">
        <v>171</v>
      </c>
      <c r="D126" s="24">
        <f>15170.91/D124</f>
        <v>8.8467338441622054</v>
      </c>
    </row>
    <row r="127" spans="1:9" x14ac:dyDescent="0.25">
      <c r="F127" s="33">
        <f>F104+F109+F114</f>
        <v>4268.1038940758162</v>
      </c>
      <c r="G127" s="30" t="s">
        <v>51</v>
      </c>
      <c r="I127" t="s">
        <v>178</v>
      </c>
    </row>
    <row r="128" spans="1:9" x14ac:dyDescent="0.25">
      <c r="F128" s="33">
        <f>F105+F106+F108+F110+F111</f>
        <v>5082.4527618048805</v>
      </c>
      <c r="G128" s="30" t="s">
        <v>53</v>
      </c>
      <c r="I128" t="s">
        <v>178</v>
      </c>
    </row>
    <row r="129" spans="6:10" x14ac:dyDescent="0.25">
      <c r="F129" s="33">
        <f>F107+F112+F113</f>
        <v>5820.3533441193022</v>
      </c>
      <c r="G129" s="30" t="s">
        <v>52</v>
      </c>
      <c r="I129" t="s">
        <v>178</v>
      </c>
      <c r="J129">
        <v>5082.45</v>
      </c>
    </row>
  </sheetData>
  <mergeCells count="55">
    <mergeCell ref="A75:A82"/>
    <mergeCell ref="C75:C82"/>
    <mergeCell ref="D75:D82"/>
    <mergeCell ref="E75:E82"/>
    <mergeCell ref="F75:F82"/>
    <mergeCell ref="A83:A90"/>
    <mergeCell ref="C83:C90"/>
    <mergeCell ref="D83:D90"/>
    <mergeCell ref="E83:E90"/>
    <mergeCell ref="F83:F90"/>
    <mergeCell ref="A59:A66"/>
    <mergeCell ref="C59:C66"/>
    <mergeCell ref="D59:D66"/>
    <mergeCell ref="E59:E66"/>
    <mergeCell ref="F59:F66"/>
    <mergeCell ref="A67:A74"/>
    <mergeCell ref="C67:C74"/>
    <mergeCell ref="D67:D74"/>
    <mergeCell ref="E67:E74"/>
    <mergeCell ref="F67:F74"/>
    <mergeCell ref="A43:A50"/>
    <mergeCell ref="C43:C50"/>
    <mergeCell ref="D43:D50"/>
    <mergeCell ref="E43:E50"/>
    <mergeCell ref="F43:F50"/>
    <mergeCell ref="A51:A58"/>
    <mergeCell ref="C51:C58"/>
    <mergeCell ref="D51:D58"/>
    <mergeCell ref="E51:E58"/>
    <mergeCell ref="F51:F58"/>
    <mergeCell ref="A35:A42"/>
    <mergeCell ref="C35:C42"/>
    <mergeCell ref="D35:D42"/>
    <mergeCell ref="E35:E42"/>
    <mergeCell ref="F35:F42"/>
    <mergeCell ref="A19:A26"/>
    <mergeCell ref="C19:C26"/>
    <mergeCell ref="D19:D26"/>
    <mergeCell ref="E19:E26"/>
    <mergeCell ref="F19:F26"/>
    <mergeCell ref="A27:A34"/>
    <mergeCell ref="C27:C34"/>
    <mergeCell ref="D27:D34"/>
    <mergeCell ref="E27:E34"/>
    <mergeCell ref="F27:F34"/>
    <mergeCell ref="A3:A10"/>
    <mergeCell ref="C3:C10"/>
    <mergeCell ref="D3:D10"/>
    <mergeCell ref="E3:E10"/>
    <mergeCell ref="F3:F10"/>
    <mergeCell ref="A11:A18"/>
    <mergeCell ref="C11:C18"/>
    <mergeCell ref="D11:D18"/>
    <mergeCell ref="E11:E18"/>
    <mergeCell ref="F11:F18"/>
  </mergeCells>
  <hyperlinks>
    <hyperlink ref="B3" r:id="rId1" display="http://www.kids-world.dk/joha-bukser-uld-blommelilla-p-53834.html?options=%7b2%7d208"/>
    <hyperlink ref="B11" r:id="rId2" display="http://www.kids-world.dk/minymo-vinterjakke-navy-falsk-pels-p-63036.html?options=%7b2%7d402"/>
    <hyperlink ref="B19" r:id="rId3" display="http://www.kids-world.dk/melton-stroemper-koksgraa-hulmoenster-p-71530.html?options=%7b9%7d395"/>
    <hyperlink ref="B27" r:id="rId4" display="http://www.kids-world.dk/reima-tec-vinterjakke-muhvi-pink-blomster-p-71318.html?options=%7b2%7d401"/>
    <hyperlink ref="B35" r:id="rId5" display="http://www.kids-world.dk/melton-stroemper-blommelilla-glitterprikker-p-71532.html?options=%7b9%7d225"/>
    <hyperlink ref="B43" r:id="rId6" display="http://www.kids-world.dk/molo-softshelljakke-ulas-skate-pool-p-52326.html?options=%7b2%7d348"/>
    <hyperlink ref="B51" r:id="rId7" display="http://www.kids-world.dk/minymo-softshelljakke-lyseblaa-p-56386.html?options=%7b2%7d432"/>
    <hyperlink ref="B59" r:id="rId8" display="http://www.kids-world.dk/melton-stroemper-blommelilla-glitterprikker-p-71532.html?options=%7b9%7d395"/>
    <hyperlink ref="B67" r:id="rId9" display="http://www.kids-world.dk/joha-boxershorts-uld-bomuld-navy-stjerner-p-25199.html?options=%7b2%7d205"/>
    <hyperlink ref="B75" r:id="rId10" display="http://www.kids-world.dk/reima-tec-luffer-ote-graa-p-64412.html?options=%7b2%7d383"/>
    <hyperlink ref="B83" r:id="rId11" display="http://www.kids-world.dk/molo-tshirt-randi-blue-slub-p-59209.html?options=%7b2%7d375"/>
  </hyperlinks>
  <pageMargins left="0.7" right="0.7" top="0.75" bottom="0.75" header="0.3" footer="0.3"/>
  <pageSetup paperSize="9" orientation="portrait" r:id="rId12"/>
  <drawing r:id="rId1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2"/>
  <sheetViews>
    <sheetView tabSelected="1" workbookViewId="0">
      <selection activeCell="C205" sqref="C205"/>
    </sheetView>
  </sheetViews>
  <sheetFormatPr defaultRowHeight="15" x14ac:dyDescent="0.25"/>
  <cols>
    <col min="1" max="1" width="18.42578125" customWidth="1"/>
    <col min="2" max="2" width="54.85546875" customWidth="1"/>
    <col min="3" max="4" width="22.5703125" bestFit="1" customWidth="1"/>
    <col min="5" max="5" width="18.5703125" customWidth="1"/>
    <col min="6" max="6" width="16.42578125" customWidth="1"/>
    <col min="9" max="9" width="11" bestFit="1" customWidth="1"/>
    <col min="11" max="11" width="11" bestFit="1" customWidth="1"/>
  </cols>
  <sheetData>
    <row r="1" spans="1:5" ht="15.75" thickBot="1" x14ac:dyDescent="0.3">
      <c r="A1" s="4" t="s">
        <v>0</v>
      </c>
      <c r="B1" s="4"/>
      <c r="C1" s="4" t="s">
        <v>2</v>
      </c>
      <c r="D1" s="4" t="s">
        <v>3</v>
      </c>
    </row>
    <row r="2" spans="1:5" x14ac:dyDescent="0.25">
      <c r="A2" s="62"/>
      <c r="B2" s="6" t="s">
        <v>54</v>
      </c>
      <c r="C2" s="65" t="s">
        <v>56</v>
      </c>
      <c r="D2" s="65" t="s">
        <v>56</v>
      </c>
      <c r="E2" s="17" t="s">
        <v>88</v>
      </c>
    </row>
    <row r="3" spans="1:5" x14ac:dyDescent="0.25">
      <c r="A3" s="63"/>
      <c r="B3" s="7"/>
      <c r="C3" s="66"/>
      <c r="D3" s="66"/>
    </row>
    <row r="4" spans="1:5" x14ac:dyDescent="0.25">
      <c r="A4" s="63"/>
      <c r="B4" s="7"/>
      <c r="C4" s="66"/>
      <c r="D4" s="66"/>
    </row>
    <row r="5" spans="1:5" x14ac:dyDescent="0.25">
      <c r="A5" s="63"/>
      <c r="B5" s="7"/>
      <c r="C5" s="66"/>
      <c r="D5" s="66"/>
    </row>
    <row r="6" spans="1:5" x14ac:dyDescent="0.25">
      <c r="A6" s="63"/>
      <c r="B6" s="7"/>
      <c r="C6" s="66"/>
      <c r="D6" s="66"/>
    </row>
    <row r="7" spans="1:5" x14ac:dyDescent="0.25">
      <c r="A7" s="63"/>
      <c r="B7" s="7"/>
      <c r="C7" s="66"/>
      <c r="D7" s="66"/>
    </row>
    <row r="8" spans="1:5" x14ac:dyDescent="0.25">
      <c r="A8" s="63"/>
      <c r="B8" s="7" t="s">
        <v>33</v>
      </c>
      <c r="C8" s="66"/>
      <c r="D8" s="66"/>
    </row>
    <row r="9" spans="1:5" ht="15.75" thickBot="1" x14ac:dyDescent="0.3">
      <c r="A9" s="64"/>
      <c r="B9" s="8" t="s">
        <v>55</v>
      </c>
      <c r="C9" s="67"/>
      <c r="D9" s="67"/>
    </row>
    <row r="10" spans="1:5" x14ac:dyDescent="0.25">
      <c r="A10" s="62"/>
      <c r="B10" s="6" t="s">
        <v>57</v>
      </c>
      <c r="C10" s="65" t="s">
        <v>56</v>
      </c>
      <c r="D10" s="65" t="s">
        <v>56</v>
      </c>
      <c r="E10" t="s">
        <v>89</v>
      </c>
    </row>
    <row r="11" spans="1:5" x14ac:dyDescent="0.25">
      <c r="A11" s="63"/>
      <c r="B11" s="7"/>
      <c r="C11" s="66"/>
      <c r="D11" s="66"/>
    </row>
    <row r="12" spans="1:5" x14ac:dyDescent="0.25">
      <c r="A12" s="63"/>
      <c r="B12" s="7"/>
      <c r="C12" s="66"/>
      <c r="D12" s="66"/>
    </row>
    <row r="13" spans="1:5" x14ac:dyDescent="0.25">
      <c r="A13" s="63"/>
      <c r="B13" s="7"/>
      <c r="C13" s="66"/>
      <c r="D13" s="66"/>
    </row>
    <row r="14" spans="1:5" x14ac:dyDescent="0.25">
      <c r="A14" s="63"/>
      <c r="B14" s="7"/>
      <c r="C14" s="66"/>
      <c r="D14" s="66"/>
    </row>
    <row r="15" spans="1:5" x14ac:dyDescent="0.25">
      <c r="A15" s="63"/>
      <c r="B15" s="7"/>
      <c r="C15" s="66"/>
      <c r="D15" s="66"/>
    </row>
    <row r="16" spans="1:5" x14ac:dyDescent="0.25">
      <c r="A16" s="63"/>
      <c r="B16" s="7" t="s">
        <v>58</v>
      </c>
      <c r="C16" s="66"/>
      <c r="D16" s="66"/>
    </row>
    <row r="17" spans="1:5" ht="15.75" thickBot="1" x14ac:dyDescent="0.3">
      <c r="A17" s="64"/>
      <c r="B17" s="8" t="s">
        <v>59</v>
      </c>
      <c r="C17" s="67"/>
      <c r="D17" s="67"/>
    </row>
    <row r="18" spans="1:5" x14ac:dyDescent="0.25">
      <c r="A18" s="62"/>
      <c r="B18" s="6" t="s">
        <v>60</v>
      </c>
      <c r="C18" s="65" t="s">
        <v>63</v>
      </c>
      <c r="D18" s="65" t="s">
        <v>63</v>
      </c>
      <c r="E18" s="17" t="s">
        <v>51</v>
      </c>
    </row>
    <row r="19" spans="1:5" x14ac:dyDescent="0.25">
      <c r="A19" s="63"/>
      <c r="B19" s="7"/>
      <c r="C19" s="66"/>
      <c r="D19" s="66"/>
    </row>
    <row r="20" spans="1:5" x14ac:dyDescent="0.25">
      <c r="A20" s="63"/>
      <c r="B20" s="7"/>
      <c r="C20" s="66"/>
      <c r="D20" s="66"/>
    </row>
    <row r="21" spans="1:5" x14ac:dyDescent="0.25">
      <c r="A21" s="63"/>
      <c r="B21" s="7"/>
      <c r="C21" s="66"/>
      <c r="D21" s="66"/>
    </row>
    <row r="22" spans="1:5" x14ac:dyDescent="0.25">
      <c r="A22" s="63"/>
      <c r="B22" s="7"/>
      <c r="C22" s="66"/>
      <c r="D22" s="66"/>
    </row>
    <row r="23" spans="1:5" x14ac:dyDescent="0.25">
      <c r="A23" s="63"/>
      <c r="B23" s="7"/>
      <c r="C23" s="66"/>
      <c r="D23" s="66"/>
    </row>
    <row r="24" spans="1:5" x14ac:dyDescent="0.25">
      <c r="A24" s="63"/>
      <c r="B24" s="7" t="s">
        <v>61</v>
      </c>
      <c r="C24" s="66"/>
      <c r="D24" s="66"/>
    </row>
    <row r="25" spans="1:5" ht="15.75" thickBot="1" x14ac:dyDescent="0.3">
      <c r="A25" s="64"/>
      <c r="B25" s="8" t="s">
        <v>62</v>
      </c>
      <c r="C25" s="67"/>
      <c r="D25" s="67"/>
    </row>
    <row r="26" spans="1:5" x14ac:dyDescent="0.25">
      <c r="A26" s="62"/>
      <c r="B26" s="6" t="s">
        <v>60</v>
      </c>
      <c r="C26" s="65" t="s">
        <v>63</v>
      </c>
      <c r="D26" s="65" t="s">
        <v>63</v>
      </c>
      <c r="E26" s="17" t="s">
        <v>88</v>
      </c>
    </row>
    <row r="27" spans="1:5" x14ac:dyDescent="0.25">
      <c r="A27" s="63"/>
      <c r="B27" s="7"/>
      <c r="C27" s="66"/>
      <c r="D27" s="66"/>
    </row>
    <row r="28" spans="1:5" x14ac:dyDescent="0.25">
      <c r="A28" s="63"/>
      <c r="B28" s="7"/>
      <c r="C28" s="66"/>
      <c r="D28" s="66"/>
    </row>
    <row r="29" spans="1:5" x14ac:dyDescent="0.25">
      <c r="A29" s="63"/>
      <c r="B29" s="7"/>
      <c r="C29" s="66"/>
      <c r="D29" s="66"/>
    </row>
    <row r="30" spans="1:5" x14ac:dyDescent="0.25">
      <c r="A30" s="63"/>
      <c r="B30" s="7"/>
      <c r="C30" s="66"/>
      <c r="D30" s="66"/>
    </row>
    <row r="31" spans="1:5" x14ac:dyDescent="0.25">
      <c r="A31" s="63"/>
      <c r="B31" s="7"/>
      <c r="C31" s="66"/>
      <c r="D31" s="66"/>
    </row>
    <row r="32" spans="1:5" x14ac:dyDescent="0.25">
      <c r="A32" s="63"/>
      <c r="B32" s="7" t="s">
        <v>64</v>
      </c>
      <c r="C32" s="66"/>
      <c r="D32" s="66"/>
    </row>
    <row r="33" spans="1:5" ht="15.75" thickBot="1" x14ac:dyDescent="0.3">
      <c r="A33" s="64"/>
      <c r="B33" s="8" t="s">
        <v>62</v>
      </c>
      <c r="C33" s="67"/>
      <c r="D33" s="67"/>
    </row>
    <row r="34" spans="1:5" x14ac:dyDescent="0.25">
      <c r="A34" s="62"/>
      <c r="B34" s="6" t="s">
        <v>20</v>
      </c>
      <c r="C34" s="65" t="s">
        <v>7</v>
      </c>
      <c r="D34" s="65" t="s">
        <v>7</v>
      </c>
      <c r="E34" s="17" t="s">
        <v>51</v>
      </c>
    </row>
    <row r="35" spans="1:5" x14ac:dyDescent="0.25">
      <c r="A35" s="63"/>
      <c r="B35" s="7"/>
      <c r="C35" s="66"/>
      <c r="D35" s="66"/>
    </row>
    <row r="36" spans="1:5" x14ac:dyDescent="0.25">
      <c r="A36" s="63"/>
      <c r="B36" s="7"/>
      <c r="C36" s="66"/>
      <c r="D36" s="66"/>
    </row>
    <row r="37" spans="1:5" x14ac:dyDescent="0.25">
      <c r="A37" s="63"/>
      <c r="B37" s="7"/>
      <c r="C37" s="66"/>
      <c r="D37" s="66"/>
    </row>
    <row r="38" spans="1:5" x14ac:dyDescent="0.25">
      <c r="A38" s="63"/>
      <c r="B38" s="7"/>
      <c r="C38" s="66"/>
      <c r="D38" s="66"/>
    </row>
    <row r="39" spans="1:5" x14ac:dyDescent="0.25">
      <c r="A39" s="63"/>
      <c r="B39" s="7"/>
      <c r="C39" s="66"/>
      <c r="D39" s="66"/>
    </row>
    <row r="40" spans="1:5" x14ac:dyDescent="0.25">
      <c r="A40" s="63"/>
      <c r="B40" s="7" t="s">
        <v>65</v>
      </c>
      <c r="C40" s="66"/>
      <c r="D40" s="66"/>
    </row>
    <row r="41" spans="1:5" ht="15.75" thickBot="1" x14ac:dyDescent="0.3">
      <c r="A41" s="64"/>
      <c r="B41" s="8" t="s">
        <v>21</v>
      </c>
      <c r="C41" s="67"/>
      <c r="D41" s="67"/>
    </row>
    <row r="42" spans="1:5" x14ac:dyDescent="0.25">
      <c r="A42" s="62"/>
      <c r="B42" s="6" t="s">
        <v>20</v>
      </c>
      <c r="C42" s="65" t="s">
        <v>7</v>
      </c>
      <c r="D42" s="65" t="s">
        <v>7</v>
      </c>
      <c r="E42" s="17" t="s">
        <v>88</v>
      </c>
    </row>
    <row r="43" spans="1:5" x14ac:dyDescent="0.25">
      <c r="A43" s="63"/>
      <c r="B43" s="7"/>
      <c r="C43" s="66"/>
      <c r="D43" s="66"/>
    </row>
    <row r="44" spans="1:5" x14ac:dyDescent="0.25">
      <c r="A44" s="63"/>
      <c r="B44" s="7"/>
      <c r="C44" s="66"/>
      <c r="D44" s="66"/>
    </row>
    <row r="45" spans="1:5" x14ac:dyDescent="0.25">
      <c r="A45" s="63"/>
      <c r="B45" s="7"/>
      <c r="C45" s="66"/>
      <c r="D45" s="66"/>
    </row>
    <row r="46" spans="1:5" x14ac:dyDescent="0.25">
      <c r="A46" s="63"/>
      <c r="B46" s="7"/>
      <c r="C46" s="66"/>
      <c r="D46" s="66"/>
    </row>
    <row r="47" spans="1:5" x14ac:dyDescent="0.25">
      <c r="A47" s="63"/>
      <c r="B47" s="7"/>
      <c r="C47" s="66"/>
      <c r="D47" s="66"/>
    </row>
    <row r="48" spans="1:5" x14ac:dyDescent="0.25">
      <c r="A48" s="63"/>
      <c r="B48" s="7" t="s">
        <v>9</v>
      </c>
      <c r="C48" s="66"/>
      <c r="D48" s="66"/>
    </row>
    <row r="49" spans="1:5" ht="15.75" thickBot="1" x14ac:dyDescent="0.3">
      <c r="A49" s="64"/>
      <c r="B49" s="8" t="s">
        <v>21</v>
      </c>
      <c r="C49" s="67"/>
      <c r="D49" s="67"/>
    </row>
    <row r="50" spans="1:5" x14ac:dyDescent="0.25">
      <c r="A50" s="62"/>
      <c r="B50" s="6" t="s">
        <v>66</v>
      </c>
      <c r="C50" s="65" t="s">
        <v>68</v>
      </c>
      <c r="D50" s="65" t="s">
        <v>68</v>
      </c>
      <c r="E50" s="17" t="s">
        <v>51</v>
      </c>
    </row>
    <row r="51" spans="1:5" x14ac:dyDescent="0.25">
      <c r="A51" s="63"/>
      <c r="B51" s="7"/>
      <c r="C51" s="66"/>
      <c r="D51" s="66"/>
    </row>
    <row r="52" spans="1:5" x14ac:dyDescent="0.25">
      <c r="A52" s="63"/>
      <c r="B52" s="7"/>
      <c r="C52" s="66"/>
      <c r="D52" s="66"/>
    </row>
    <row r="53" spans="1:5" x14ac:dyDescent="0.25">
      <c r="A53" s="63"/>
      <c r="B53" s="7"/>
      <c r="C53" s="66"/>
      <c r="D53" s="66"/>
    </row>
    <row r="54" spans="1:5" x14ac:dyDescent="0.25">
      <c r="A54" s="63"/>
      <c r="B54" s="7"/>
      <c r="C54" s="66"/>
      <c r="D54" s="66"/>
    </row>
    <row r="55" spans="1:5" x14ac:dyDescent="0.25">
      <c r="A55" s="63"/>
      <c r="B55" s="7"/>
      <c r="C55" s="66"/>
      <c r="D55" s="66"/>
    </row>
    <row r="56" spans="1:5" x14ac:dyDescent="0.25">
      <c r="A56" s="63"/>
      <c r="B56" s="7" t="s">
        <v>65</v>
      </c>
      <c r="C56" s="66"/>
      <c r="D56" s="66"/>
    </row>
    <row r="57" spans="1:5" ht="15.75" thickBot="1" x14ac:dyDescent="0.3">
      <c r="A57" s="64"/>
      <c r="B57" s="8" t="s">
        <v>67</v>
      </c>
      <c r="C57" s="67"/>
      <c r="D57" s="67"/>
    </row>
    <row r="58" spans="1:5" x14ac:dyDescent="0.25">
      <c r="A58" s="62"/>
      <c r="B58" s="6" t="s">
        <v>60</v>
      </c>
      <c r="C58" s="65" t="s">
        <v>63</v>
      </c>
      <c r="D58" s="65" t="s">
        <v>63</v>
      </c>
      <c r="E58" s="17" t="s">
        <v>51</v>
      </c>
    </row>
    <row r="59" spans="1:5" x14ac:dyDescent="0.25">
      <c r="A59" s="63"/>
      <c r="B59" s="7"/>
      <c r="C59" s="66"/>
      <c r="D59" s="66"/>
    </row>
    <row r="60" spans="1:5" x14ac:dyDescent="0.25">
      <c r="A60" s="63"/>
      <c r="B60" s="7"/>
      <c r="C60" s="66"/>
      <c r="D60" s="66"/>
    </row>
    <row r="61" spans="1:5" x14ac:dyDescent="0.25">
      <c r="A61" s="63"/>
      <c r="B61" s="7"/>
      <c r="C61" s="66"/>
      <c r="D61" s="66"/>
    </row>
    <row r="62" spans="1:5" x14ac:dyDescent="0.25">
      <c r="A62" s="63"/>
      <c r="B62" s="7"/>
      <c r="C62" s="66"/>
      <c r="D62" s="66"/>
    </row>
    <row r="63" spans="1:5" x14ac:dyDescent="0.25">
      <c r="A63" s="63"/>
      <c r="B63" s="7"/>
      <c r="C63" s="66"/>
      <c r="D63" s="66"/>
    </row>
    <row r="64" spans="1:5" x14ac:dyDescent="0.25">
      <c r="A64" s="63"/>
      <c r="B64" s="7" t="s">
        <v>69</v>
      </c>
      <c r="C64" s="66"/>
      <c r="D64" s="66"/>
    </row>
    <row r="65" spans="1:5" ht="15.75" thickBot="1" x14ac:dyDescent="0.3">
      <c r="A65" s="64"/>
      <c r="B65" s="8" t="s">
        <v>62</v>
      </c>
      <c r="C65" s="67"/>
      <c r="D65" s="67"/>
    </row>
    <row r="66" spans="1:5" x14ac:dyDescent="0.25">
      <c r="A66" s="62"/>
      <c r="B66" s="6" t="s">
        <v>20</v>
      </c>
      <c r="C66" s="65" t="s">
        <v>7</v>
      </c>
      <c r="D66" s="65" t="s">
        <v>7</v>
      </c>
      <c r="E66" s="17" t="s">
        <v>52</v>
      </c>
    </row>
    <row r="67" spans="1:5" x14ac:dyDescent="0.25">
      <c r="A67" s="63"/>
      <c r="B67" s="7"/>
      <c r="C67" s="66"/>
      <c r="D67" s="66"/>
    </row>
    <row r="68" spans="1:5" x14ac:dyDescent="0.25">
      <c r="A68" s="63"/>
      <c r="B68" s="7"/>
      <c r="C68" s="66"/>
      <c r="D68" s="66"/>
    </row>
    <row r="69" spans="1:5" x14ac:dyDescent="0.25">
      <c r="A69" s="63"/>
      <c r="B69" s="7"/>
      <c r="C69" s="66"/>
      <c r="D69" s="66"/>
    </row>
    <row r="70" spans="1:5" x14ac:dyDescent="0.25">
      <c r="A70" s="63"/>
      <c r="B70" s="7"/>
      <c r="C70" s="66"/>
      <c r="D70" s="66"/>
    </row>
    <row r="71" spans="1:5" x14ac:dyDescent="0.25">
      <c r="A71" s="63"/>
      <c r="B71" s="7"/>
      <c r="C71" s="66"/>
      <c r="D71" s="66"/>
    </row>
    <row r="72" spans="1:5" x14ac:dyDescent="0.25">
      <c r="A72" s="63"/>
      <c r="B72" s="7" t="s">
        <v>70</v>
      </c>
      <c r="C72" s="66"/>
      <c r="D72" s="66"/>
    </row>
    <row r="73" spans="1:5" ht="15.75" thickBot="1" x14ac:dyDescent="0.3">
      <c r="A73" s="64"/>
      <c r="B73" s="8" t="s">
        <v>21</v>
      </c>
      <c r="C73" s="67"/>
      <c r="D73" s="67"/>
    </row>
    <row r="74" spans="1:5" x14ac:dyDescent="0.25">
      <c r="A74" s="62"/>
      <c r="B74" s="6" t="s">
        <v>71</v>
      </c>
      <c r="C74" s="65" t="s">
        <v>40</v>
      </c>
      <c r="D74" s="65" t="s">
        <v>40</v>
      </c>
      <c r="E74" t="s">
        <v>89</v>
      </c>
    </row>
    <row r="75" spans="1:5" x14ac:dyDescent="0.25">
      <c r="A75" s="63"/>
      <c r="B75" s="7"/>
      <c r="C75" s="66"/>
      <c r="D75" s="66"/>
    </row>
    <row r="76" spans="1:5" x14ac:dyDescent="0.25">
      <c r="A76" s="63"/>
      <c r="B76" s="7"/>
      <c r="C76" s="66"/>
      <c r="D76" s="66"/>
    </row>
    <row r="77" spans="1:5" x14ac:dyDescent="0.25">
      <c r="A77" s="63"/>
      <c r="B77" s="7"/>
      <c r="C77" s="66"/>
      <c r="D77" s="66"/>
    </row>
    <row r="78" spans="1:5" x14ac:dyDescent="0.25">
      <c r="A78" s="63"/>
      <c r="B78" s="7"/>
      <c r="C78" s="66"/>
      <c r="D78" s="66"/>
    </row>
    <row r="79" spans="1:5" x14ac:dyDescent="0.25">
      <c r="A79" s="63"/>
      <c r="B79" s="7"/>
      <c r="C79" s="66"/>
      <c r="D79" s="66"/>
    </row>
    <row r="80" spans="1:5" x14ac:dyDescent="0.25">
      <c r="A80" s="63"/>
      <c r="B80" s="7" t="s">
        <v>58</v>
      </c>
      <c r="C80" s="66"/>
      <c r="D80" s="66"/>
    </row>
    <row r="81" spans="1:5" ht="15.75" thickBot="1" x14ac:dyDescent="0.3">
      <c r="A81" s="64"/>
      <c r="B81" s="8" t="s">
        <v>72</v>
      </c>
      <c r="C81" s="67"/>
      <c r="D81" s="67"/>
    </row>
    <row r="82" spans="1:5" x14ac:dyDescent="0.25">
      <c r="A82" s="62"/>
      <c r="B82" s="6" t="s">
        <v>73</v>
      </c>
      <c r="C82" s="65" t="s">
        <v>76</v>
      </c>
      <c r="D82" s="65" t="s">
        <v>76</v>
      </c>
      <c r="E82" s="17" t="s">
        <v>90</v>
      </c>
    </row>
    <row r="83" spans="1:5" x14ac:dyDescent="0.25">
      <c r="A83" s="63"/>
      <c r="B83" s="7"/>
      <c r="C83" s="66"/>
      <c r="D83" s="66"/>
    </row>
    <row r="84" spans="1:5" x14ac:dyDescent="0.25">
      <c r="A84" s="63"/>
      <c r="B84" s="7"/>
      <c r="C84" s="66"/>
      <c r="D84" s="66"/>
    </row>
    <row r="85" spans="1:5" x14ac:dyDescent="0.25">
      <c r="A85" s="63"/>
      <c r="B85" s="7"/>
      <c r="C85" s="66"/>
      <c r="D85" s="66"/>
    </row>
    <row r="86" spans="1:5" x14ac:dyDescent="0.25">
      <c r="A86" s="63"/>
      <c r="B86" s="7"/>
      <c r="C86" s="66"/>
      <c r="D86" s="66"/>
    </row>
    <row r="87" spans="1:5" x14ac:dyDescent="0.25">
      <c r="A87" s="63"/>
      <c r="B87" s="7"/>
      <c r="C87" s="66"/>
      <c r="D87" s="66"/>
    </row>
    <row r="88" spans="1:5" x14ac:dyDescent="0.25">
      <c r="A88" s="63"/>
      <c r="B88" s="7" t="s">
        <v>74</v>
      </c>
      <c r="C88" s="66"/>
      <c r="D88" s="66"/>
    </row>
    <row r="89" spans="1:5" ht="15.75" thickBot="1" x14ac:dyDescent="0.3">
      <c r="A89" s="64"/>
      <c r="B89" s="8" t="s">
        <v>75</v>
      </c>
      <c r="C89" s="67"/>
      <c r="D89" s="67"/>
    </row>
    <row r="90" spans="1:5" x14ac:dyDescent="0.25">
      <c r="A90" s="62"/>
      <c r="B90" s="6" t="s">
        <v>77</v>
      </c>
      <c r="C90" s="65" t="s">
        <v>79</v>
      </c>
      <c r="D90" s="65" t="s">
        <v>79</v>
      </c>
      <c r="E90" s="17" t="s">
        <v>91</v>
      </c>
    </row>
    <row r="91" spans="1:5" x14ac:dyDescent="0.25">
      <c r="A91" s="63"/>
      <c r="B91" s="7"/>
      <c r="C91" s="66"/>
      <c r="D91" s="66"/>
    </row>
    <row r="92" spans="1:5" x14ac:dyDescent="0.25">
      <c r="A92" s="63"/>
      <c r="B92" s="7"/>
      <c r="C92" s="66"/>
      <c r="D92" s="66"/>
    </row>
    <row r="93" spans="1:5" x14ac:dyDescent="0.25">
      <c r="A93" s="63"/>
      <c r="B93" s="7"/>
      <c r="C93" s="66"/>
      <c r="D93" s="66"/>
    </row>
    <row r="94" spans="1:5" x14ac:dyDescent="0.25">
      <c r="A94" s="63"/>
      <c r="B94" s="7"/>
      <c r="C94" s="66"/>
      <c r="D94" s="66"/>
    </row>
    <row r="95" spans="1:5" x14ac:dyDescent="0.25">
      <c r="A95" s="63"/>
      <c r="B95" s="7"/>
      <c r="C95" s="66"/>
      <c r="D95" s="66"/>
    </row>
    <row r="96" spans="1:5" x14ac:dyDescent="0.25">
      <c r="A96" s="63"/>
      <c r="B96" s="7" t="s">
        <v>23</v>
      </c>
      <c r="C96" s="66"/>
      <c r="D96" s="66"/>
    </row>
    <row r="97" spans="1:5" ht="15.75" thickBot="1" x14ac:dyDescent="0.3">
      <c r="A97" s="64"/>
      <c r="B97" s="8" t="s">
        <v>78</v>
      </c>
      <c r="C97" s="67"/>
      <c r="D97" s="67"/>
    </row>
    <row r="98" spans="1:5" x14ac:dyDescent="0.25">
      <c r="A98" s="62"/>
      <c r="B98" s="6" t="s">
        <v>80</v>
      </c>
      <c r="C98" s="65" t="s">
        <v>19</v>
      </c>
      <c r="D98" s="65" t="s">
        <v>19</v>
      </c>
      <c r="E98" s="17" t="s">
        <v>92</v>
      </c>
    </row>
    <row r="99" spans="1:5" x14ac:dyDescent="0.25">
      <c r="A99" s="63"/>
      <c r="B99" s="7"/>
      <c r="C99" s="66"/>
      <c r="D99" s="66"/>
    </row>
    <row r="100" spans="1:5" x14ac:dyDescent="0.25">
      <c r="A100" s="63"/>
      <c r="B100" s="7"/>
      <c r="C100" s="66"/>
      <c r="D100" s="66"/>
    </row>
    <row r="101" spans="1:5" x14ac:dyDescent="0.25">
      <c r="A101" s="63"/>
      <c r="B101" s="7"/>
      <c r="C101" s="66"/>
      <c r="D101" s="66"/>
    </row>
    <row r="102" spans="1:5" x14ac:dyDescent="0.25">
      <c r="A102" s="63"/>
      <c r="B102" s="7"/>
      <c r="C102" s="66"/>
      <c r="D102" s="66"/>
    </row>
    <row r="103" spans="1:5" x14ac:dyDescent="0.25">
      <c r="A103" s="63"/>
      <c r="B103" s="7"/>
      <c r="C103" s="66"/>
      <c r="D103" s="66"/>
    </row>
    <row r="104" spans="1:5" x14ac:dyDescent="0.25">
      <c r="A104" s="63"/>
      <c r="B104" s="7" t="s">
        <v>9</v>
      </c>
      <c r="C104" s="66"/>
      <c r="D104" s="66"/>
    </row>
    <row r="105" spans="1:5" ht="15.75" thickBot="1" x14ac:dyDescent="0.3">
      <c r="A105" s="64"/>
      <c r="B105" s="8" t="s">
        <v>81</v>
      </c>
      <c r="C105" s="67"/>
      <c r="D105" s="67"/>
    </row>
    <row r="106" spans="1:5" x14ac:dyDescent="0.25">
      <c r="A106" s="62"/>
      <c r="B106" s="6" t="s">
        <v>20</v>
      </c>
      <c r="C106" s="65" t="s">
        <v>7</v>
      </c>
      <c r="D106" s="65" t="s">
        <v>7</v>
      </c>
      <c r="E106" s="17" t="s">
        <v>52</v>
      </c>
    </row>
    <row r="107" spans="1:5" x14ac:dyDescent="0.25">
      <c r="A107" s="63"/>
      <c r="B107" s="7"/>
      <c r="C107" s="66"/>
      <c r="D107" s="66"/>
    </row>
    <row r="108" spans="1:5" x14ac:dyDescent="0.25">
      <c r="A108" s="63"/>
      <c r="B108" s="7"/>
      <c r="C108" s="66"/>
      <c r="D108" s="66"/>
    </row>
    <row r="109" spans="1:5" x14ac:dyDescent="0.25">
      <c r="A109" s="63"/>
      <c r="B109" s="7"/>
      <c r="C109" s="66"/>
      <c r="D109" s="66"/>
    </row>
    <row r="110" spans="1:5" x14ac:dyDescent="0.25">
      <c r="A110" s="63"/>
      <c r="B110" s="7"/>
      <c r="C110" s="66"/>
      <c r="D110" s="66"/>
    </row>
    <row r="111" spans="1:5" x14ac:dyDescent="0.25">
      <c r="A111" s="63"/>
      <c r="B111" s="7"/>
      <c r="C111" s="66"/>
      <c r="D111" s="66"/>
    </row>
    <row r="112" spans="1:5" x14ac:dyDescent="0.25">
      <c r="A112" s="63"/>
      <c r="B112" s="7" t="s">
        <v>45</v>
      </c>
      <c r="C112" s="66"/>
      <c r="D112" s="66"/>
    </row>
    <row r="113" spans="1:5" ht="15.75" thickBot="1" x14ac:dyDescent="0.3">
      <c r="A113" s="64"/>
      <c r="B113" s="8" t="s">
        <v>21</v>
      </c>
      <c r="C113" s="67"/>
      <c r="D113" s="67"/>
    </row>
    <row r="114" spans="1:5" x14ac:dyDescent="0.25">
      <c r="A114" s="62"/>
      <c r="B114" s="6" t="s">
        <v>41</v>
      </c>
      <c r="C114" s="65" t="s">
        <v>44</v>
      </c>
      <c r="D114" s="65" t="s">
        <v>44</v>
      </c>
      <c r="E114" s="17" t="s">
        <v>52</v>
      </c>
    </row>
    <row r="115" spans="1:5" x14ac:dyDescent="0.25">
      <c r="A115" s="63"/>
      <c r="B115" s="7"/>
      <c r="C115" s="66"/>
      <c r="D115" s="66"/>
    </row>
    <row r="116" spans="1:5" x14ac:dyDescent="0.25">
      <c r="A116" s="63"/>
      <c r="B116" s="7"/>
      <c r="C116" s="66"/>
      <c r="D116" s="66"/>
    </row>
    <row r="117" spans="1:5" x14ac:dyDescent="0.25">
      <c r="A117" s="63"/>
      <c r="B117" s="7"/>
      <c r="C117" s="66"/>
      <c r="D117" s="66"/>
    </row>
    <row r="118" spans="1:5" x14ac:dyDescent="0.25">
      <c r="A118" s="63"/>
      <c r="B118" s="7"/>
      <c r="C118" s="66"/>
      <c r="D118" s="66"/>
    </row>
    <row r="119" spans="1:5" x14ac:dyDescent="0.25">
      <c r="A119" s="63"/>
      <c r="B119" s="7"/>
      <c r="C119" s="66"/>
      <c r="D119" s="66"/>
    </row>
    <row r="120" spans="1:5" x14ac:dyDescent="0.25">
      <c r="A120" s="63"/>
      <c r="B120" s="7" t="s">
        <v>82</v>
      </c>
      <c r="C120" s="66"/>
      <c r="D120" s="66"/>
    </row>
    <row r="121" spans="1:5" ht="15.75" thickBot="1" x14ac:dyDescent="0.3">
      <c r="A121" s="64"/>
      <c r="B121" s="8" t="s">
        <v>43</v>
      </c>
      <c r="C121" s="67"/>
      <c r="D121" s="67"/>
    </row>
    <row r="122" spans="1:5" x14ac:dyDescent="0.25">
      <c r="A122" s="62"/>
      <c r="B122" s="6" t="s">
        <v>71</v>
      </c>
      <c r="C122" s="65" t="s">
        <v>40</v>
      </c>
      <c r="D122" s="65" t="s">
        <v>40</v>
      </c>
      <c r="E122" t="s">
        <v>89</v>
      </c>
    </row>
    <row r="123" spans="1:5" x14ac:dyDescent="0.25">
      <c r="A123" s="63"/>
      <c r="B123" s="7"/>
      <c r="C123" s="66"/>
      <c r="D123" s="66"/>
    </row>
    <row r="124" spans="1:5" x14ac:dyDescent="0.25">
      <c r="A124" s="63"/>
      <c r="B124" s="7"/>
      <c r="C124" s="66"/>
      <c r="D124" s="66"/>
    </row>
    <row r="125" spans="1:5" x14ac:dyDescent="0.25">
      <c r="A125" s="63"/>
      <c r="B125" s="7"/>
      <c r="C125" s="66"/>
      <c r="D125" s="66"/>
    </row>
    <row r="126" spans="1:5" x14ac:dyDescent="0.25">
      <c r="A126" s="63"/>
      <c r="B126" s="7"/>
      <c r="C126" s="66"/>
      <c r="D126" s="66"/>
    </row>
    <row r="127" spans="1:5" x14ac:dyDescent="0.25">
      <c r="A127" s="63"/>
      <c r="B127" s="7"/>
      <c r="C127" s="66"/>
      <c r="D127" s="66"/>
    </row>
    <row r="128" spans="1:5" x14ac:dyDescent="0.25">
      <c r="A128" s="63"/>
      <c r="B128" s="7" t="s">
        <v>83</v>
      </c>
      <c r="C128" s="66"/>
      <c r="D128" s="66"/>
    </row>
    <row r="129" spans="1:5" ht="15.75" thickBot="1" x14ac:dyDescent="0.3">
      <c r="A129" s="64"/>
      <c r="B129" s="8" t="s">
        <v>72</v>
      </c>
      <c r="C129" s="67"/>
      <c r="D129" s="67"/>
    </row>
    <row r="130" spans="1:5" x14ac:dyDescent="0.25">
      <c r="A130" s="62"/>
      <c r="B130" s="6" t="s">
        <v>84</v>
      </c>
      <c r="C130" s="65" t="s">
        <v>25</v>
      </c>
      <c r="D130" s="65" t="s">
        <v>25</v>
      </c>
      <c r="E130" s="17" t="s">
        <v>91</v>
      </c>
    </row>
    <row r="131" spans="1:5" x14ac:dyDescent="0.25">
      <c r="A131" s="63"/>
      <c r="B131" s="7"/>
      <c r="C131" s="66"/>
      <c r="D131" s="66"/>
    </row>
    <row r="132" spans="1:5" x14ac:dyDescent="0.25">
      <c r="A132" s="63"/>
      <c r="B132" s="7"/>
      <c r="C132" s="66"/>
      <c r="D132" s="66"/>
    </row>
    <row r="133" spans="1:5" x14ac:dyDescent="0.25">
      <c r="A133" s="63"/>
      <c r="B133" s="7"/>
      <c r="C133" s="66"/>
      <c r="D133" s="66"/>
    </row>
    <row r="134" spans="1:5" x14ac:dyDescent="0.25">
      <c r="A134" s="63"/>
      <c r="B134" s="7"/>
      <c r="C134" s="66"/>
      <c r="D134" s="66"/>
    </row>
    <row r="135" spans="1:5" x14ac:dyDescent="0.25">
      <c r="A135" s="63"/>
      <c r="B135" s="7"/>
      <c r="C135" s="66"/>
      <c r="D135" s="66"/>
    </row>
    <row r="136" spans="1:5" x14ac:dyDescent="0.25">
      <c r="A136" s="63"/>
      <c r="B136" s="7" t="s">
        <v>23</v>
      </c>
      <c r="C136" s="66"/>
      <c r="D136" s="66"/>
    </row>
    <row r="137" spans="1:5" ht="15.75" thickBot="1" x14ac:dyDescent="0.3">
      <c r="A137" s="64"/>
      <c r="B137" s="8" t="s">
        <v>85</v>
      </c>
      <c r="C137" s="67"/>
      <c r="D137" s="67"/>
    </row>
    <row r="138" spans="1:5" x14ac:dyDescent="0.25">
      <c r="A138" s="9" t="s">
        <v>46</v>
      </c>
      <c r="B138" s="9" t="s">
        <v>86</v>
      </c>
    </row>
    <row r="139" spans="1:5" x14ac:dyDescent="0.25">
      <c r="A139" s="9" t="s">
        <v>48</v>
      </c>
      <c r="B139" s="9" t="s">
        <v>87</v>
      </c>
    </row>
    <row r="140" spans="1:5" ht="16.5" thickBot="1" x14ac:dyDescent="0.3">
      <c r="A140" s="10" t="s">
        <v>50</v>
      </c>
      <c r="B140" s="11" t="s">
        <v>86</v>
      </c>
    </row>
    <row r="141" spans="1:5" x14ac:dyDescent="0.25">
      <c r="A141" t="s">
        <v>93</v>
      </c>
    </row>
    <row r="142" spans="1:5" x14ac:dyDescent="0.25">
      <c r="A142" t="s">
        <v>94</v>
      </c>
      <c r="B142">
        <v>150</v>
      </c>
      <c r="E142" s="1">
        <f>150/3016.46</f>
        <v>4.9727163628889494E-2</v>
      </c>
    </row>
    <row r="143" spans="1:5" x14ac:dyDescent="0.25">
      <c r="E143" s="1"/>
    </row>
    <row r="144" spans="1:5" ht="15.75" x14ac:dyDescent="0.25">
      <c r="A144" s="18" t="s">
        <v>141</v>
      </c>
    </row>
    <row r="145" spans="1:7" ht="15.75" x14ac:dyDescent="0.25">
      <c r="A145" s="19" t="s">
        <v>142</v>
      </c>
    </row>
    <row r="146" spans="1:7" ht="15.75" x14ac:dyDescent="0.25">
      <c r="A146" s="19" t="s">
        <v>143</v>
      </c>
    </row>
    <row r="147" spans="1:7" ht="15.75" x14ac:dyDescent="0.25">
      <c r="A147" s="19" t="s">
        <v>144</v>
      </c>
    </row>
    <row r="148" spans="1:7" hidden="1" x14ac:dyDescent="0.25">
      <c r="A148" s="15" t="s">
        <v>98</v>
      </c>
      <c r="C148" t="s">
        <v>148</v>
      </c>
    </row>
    <row r="149" spans="1:7" hidden="1" x14ac:dyDescent="0.25">
      <c r="A149" s="15" t="s">
        <v>99</v>
      </c>
    </row>
    <row r="150" spans="1:7" hidden="1" x14ac:dyDescent="0.25">
      <c r="A150" s="16" t="s">
        <v>100</v>
      </c>
    </row>
    <row r="151" spans="1:7" hidden="1" x14ac:dyDescent="0.25">
      <c r="A151" s="15" t="s">
        <v>101</v>
      </c>
    </row>
    <row r="152" spans="1:7" hidden="1" x14ac:dyDescent="0.25">
      <c r="A152" s="15" t="s">
        <v>102</v>
      </c>
    </row>
    <row r="153" spans="1:7" hidden="1" x14ac:dyDescent="0.25">
      <c r="A153" s="15" t="s">
        <v>103</v>
      </c>
    </row>
    <row r="154" spans="1:7" hidden="1" x14ac:dyDescent="0.25">
      <c r="A154" s="16" t="s">
        <v>104</v>
      </c>
    </row>
    <row r="155" spans="1:7" hidden="1" x14ac:dyDescent="0.25">
      <c r="A155" s="15" t="s">
        <v>105</v>
      </c>
    </row>
    <row r="156" spans="1:7" x14ac:dyDescent="0.25">
      <c r="A156" s="15" t="s">
        <v>106</v>
      </c>
    </row>
    <row r="157" spans="1:7" x14ac:dyDescent="0.25">
      <c r="A157" s="15" t="s">
        <v>101</v>
      </c>
      <c r="D157" t="s">
        <v>175</v>
      </c>
      <c r="E157" t="s">
        <v>176</v>
      </c>
      <c r="F157" s="30" t="s">
        <v>177</v>
      </c>
    </row>
    <row r="158" spans="1:7" x14ac:dyDescent="0.25">
      <c r="A158" s="15" t="s">
        <v>107</v>
      </c>
      <c r="C158" s="15" t="s">
        <v>108</v>
      </c>
      <c r="D158" s="27">
        <v>79.98</v>
      </c>
      <c r="E158" s="27">
        <f t="shared" ref="E158:E174" si="0">D158*(1+$D$179)</f>
        <v>83.986344523050192</v>
      </c>
      <c r="F158" s="34">
        <f t="shared" ref="F158:F174" si="1">E158*$D$181</f>
        <v>709.49232789428663</v>
      </c>
      <c r="G158" t="s">
        <v>88</v>
      </c>
    </row>
    <row r="159" spans="1:7" x14ac:dyDescent="0.25">
      <c r="A159" s="15" t="s">
        <v>109</v>
      </c>
      <c r="C159" s="15" t="s">
        <v>110</v>
      </c>
      <c r="D159" s="27">
        <v>79.98</v>
      </c>
      <c r="E159" s="27">
        <f t="shared" si="0"/>
        <v>83.986344523050192</v>
      </c>
      <c r="F159" s="34">
        <f t="shared" si="1"/>
        <v>709.49232789428663</v>
      </c>
      <c r="G159" t="s">
        <v>89</v>
      </c>
    </row>
    <row r="160" spans="1:7" x14ac:dyDescent="0.25">
      <c r="A160" s="15" t="s">
        <v>111</v>
      </c>
      <c r="C160" s="15" t="s">
        <v>112</v>
      </c>
      <c r="D160" s="27">
        <v>41.58</v>
      </c>
      <c r="E160" s="27">
        <f t="shared" si="0"/>
        <v>43.662818270422939</v>
      </c>
      <c r="F160" s="34">
        <f t="shared" si="1"/>
        <v>368.85085013558933</v>
      </c>
      <c r="G160" t="s">
        <v>51</v>
      </c>
    </row>
    <row r="161" spans="1:7" x14ac:dyDescent="0.25">
      <c r="A161" s="15" t="s">
        <v>111</v>
      </c>
      <c r="C161" s="15" t="s">
        <v>113</v>
      </c>
      <c r="D161" s="27">
        <v>41.58</v>
      </c>
      <c r="E161" s="27">
        <f t="shared" si="0"/>
        <v>43.662818270422939</v>
      </c>
      <c r="F161" s="34">
        <f t="shared" si="1"/>
        <v>368.85085013558933</v>
      </c>
      <c r="G161" t="s">
        <v>88</v>
      </c>
    </row>
    <row r="162" spans="1:7" x14ac:dyDescent="0.25">
      <c r="A162" s="15" t="s">
        <v>114</v>
      </c>
      <c r="C162" s="15" t="s">
        <v>115</v>
      </c>
      <c r="D162" s="27">
        <v>99.98</v>
      </c>
      <c r="E162" s="27">
        <f t="shared" si="0"/>
        <v>104.98818111296022</v>
      </c>
      <c r="F162" s="34">
        <f t="shared" si="1"/>
        <v>886.90976422694143</v>
      </c>
      <c r="G162" t="s">
        <v>51</v>
      </c>
    </row>
    <row r="163" spans="1:7" x14ac:dyDescent="0.25">
      <c r="A163" s="15" t="s">
        <v>114</v>
      </c>
      <c r="C163" s="15" t="s">
        <v>116</v>
      </c>
      <c r="D163" s="27">
        <v>99.98</v>
      </c>
      <c r="E163" s="27">
        <f t="shared" si="0"/>
        <v>104.98818111296022</v>
      </c>
      <c r="F163" s="34">
        <f t="shared" si="1"/>
        <v>886.90976422694143</v>
      </c>
      <c r="G163" t="s">
        <v>88</v>
      </c>
    </row>
    <row r="164" spans="1:7" x14ac:dyDescent="0.25">
      <c r="A164" s="15" t="s">
        <v>117</v>
      </c>
      <c r="C164" s="15" t="s">
        <v>115</v>
      </c>
      <c r="D164" s="27">
        <v>91.98</v>
      </c>
      <c r="E164" s="27">
        <f t="shared" si="0"/>
        <v>96.587446476996206</v>
      </c>
      <c r="F164" s="34">
        <f t="shared" si="1"/>
        <v>815.94278969387949</v>
      </c>
      <c r="G164" t="s">
        <v>51</v>
      </c>
    </row>
    <row r="165" spans="1:7" x14ac:dyDescent="0.25">
      <c r="A165" s="15" t="s">
        <v>111</v>
      </c>
      <c r="C165" s="15" t="s">
        <v>118</v>
      </c>
      <c r="D165" s="27">
        <v>41.58</v>
      </c>
      <c r="E165" s="27">
        <f t="shared" si="0"/>
        <v>43.662818270422939</v>
      </c>
      <c r="F165" s="34">
        <f t="shared" si="1"/>
        <v>368.85085013558933</v>
      </c>
      <c r="G165" t="s">
        <v>51</v>
      </c>
    </row>
    <row r="166" spans="1:7" x14ac:dyDescent="0.25">
      <c r="A166" s="15" t="s">
        <v>114</v>
      </c>
      <c r="C166" s="15" t="s">
        <v>119</v>
      </c>
      <c r="D166" s="27">
        <v>99.98</v>
      </c>
      <c r="E166" s="27">
        <f t="shared" si="0"/>
        <v>104.98818111296022</v>
      </c>
      <c r="F166" s="34">
        <f t="shared" si="1"/>
        <v>886.90976422694143</v>
      </c>
      <c r="G166" t="s">
        <v>52</v>
      </c>
    </row>
    <row r="167" spans="1:7" x14ac:dyDescent="0.25">
      <c r="A167" s="15" t="s">
        <v>120</v>
      </c>
      <c r="C167" s="15" t="s">
        <v>110</v>
      </c>
      <c r="D167" s="27">
        <v>39.979999999999997</v>
      </c>
      <c r="E167" s="27">
        <f t="shared" si="0"/>
        <v>41.982671343230137</v>
      </c>
      <c r="F167" s="34">
        <f t="shared" si="1"/>
        <v>354.65745522897697</v>
      </c>
      <c r="G167" t="s">
        <v>89</v>
      </c>
    </row>
    <row r="168" spans="1:7" x14ac:dyDescent="0.25">
      <c r="A168" s="15" t="s">
        <v>121</v>
      </c>
      <c r="C168" s="15" t="s">
        <v>122</v>
      </c>
      <c r="D168" s="27">
        <v>519.98</v>
      </c>
      <c r="E168" s="27">
        <f t="shared" si="0"/>
        <v>546.02674950107075</v>
      </c>
      <c r="F168" s="34">
        <f t="shared" si="1"/>
        <v>4612.6759272126928</v>
      </c>
      <c r="G168" t="s">
        <v>90</v>
      </c>
    </row>
    <row r="169" spans="1:7" x14ac:dyDescent="0.25">
      <c r="A169" s="15" t="s">
        <v>123</v>
      </c>
      <c r="C169" s="15" t="s">
        <v>124</v>
      </c>
      <c r="D169" s="27">
        <v>559.98</v>
      </c>
      <c r="E169" s="27">
        <f t="shared" si="0"/>
        <v>588.03042268089087</v>
      </c>
      <c r="F169" s="34">
        <f t="shared" si="1"/>
        <v>4967.5107998780031</v>
      </c>
      <c r="G169" t="s">
        <v>91</v>
      </c>
    </row>
    <row r="170" spans="1:7" x14ac:dyDescent="0.25">
      <c r="A170" s="15" t="s">
        <v>125</v>
      </c>
      <c r="C170" s="15" t="s">
        <v>116</v>
      </c>
      <c r="D170" s="27">
        <v>439.98</v>
      </c>
      <c r="E170" s="27">
        <f t="shared" si="0"/>
        <v>462.0194031414307</v>
      </c>
      <c r="F170" s="34">
        <f t="shared" si="1"/>
        <v>3903.0061818820736</v>
      </c>
      <c r="G170" t="s">
        <v>92</v>
      </c>
    </row>
    <row r="171" spans="1:7" x14ac:dyDescent="0.25">
      <c r="A171" s="15" t="s">
        <v>114</v>
      </c>
      <c r="C171" s="15" t="s">
        <v>126</v>
      </c>
      <c r="D171" s="27">
        <v>99.98</v>
      </c>
      <c r="E171" s="27">
        <f t="shared" si="0"/>
        <v>104.98818111296022</v>
      </c>
      <c r="F171" s="34">
        <f t="shared" si="1"/>
        <v>886.90976422694143</v>
      </c>
      <c r="G171" t="s">
        <v>52</v>
      </c>
    </row>
    <row r="172" spans="1:7" x14ac:dyDescent="0.25">
      <c r="A172" s="15" t="s">
        <v>127</v>
      </c>
      <c r="C172" s="15" t="s">
        <v>128</v>
      </c>
      <c r="D172" s="27">
        <v>119.98</v>
      </c>
      <c r="E172" s="27">
        <f t="shared" si="0"/>
        <v>125.99001770287025</v>
      </c>
      <c r="F172" s="34">
        <f t="shared" si="1"/>
        <v>1064.3272005595963</v>
      </c>
      <c r="G172" t="s">
        <v>52</v>
      </c>
    </row>
    <row r="173" spans="1:7" x14ac:dyDescent="0.25">
      <c r="A173" s="15" t="s">
        <v>120</v>
      </c>
      <c r="C173" s="15" t="s">
        <v>129</v>
      </c>
      <c r="D173" s="27">
        <v>39.979999999999997</v>
      </c>
      <c r="E173" s="27">
        <f t="shared" si="0"/>
        <v>41.982671343230137</v>
      </c>
      <c r="F173" s="34">
        <f t="shared" si="1"/>
        <v>354.65745522897697</v>
      </c>
      <c r="G173" t="s">
        <v>89</v>
      </c>
    </row>
    <row r="174" spans="1:7" x14ac:dyDescent="0.25">
      <c r="A174" s="15" t="s">
        <v>130</v>
      </c>
      <c r="C174" s="15" t="s">
        <v>124</v>
      </c>
      <c r="D174" s="27">
        <v>519.98</v>
      </c>
      <c r="E174" s="27">
        <f t="shared" si="0"/>
        <v>546.02674950107075</v>
      </c>
      <c r="F174" s="34">
        <f t="shared" si="1"/>
        <v>4612.6759272126928</v>
      </c>
      <c r="G174" t="s">
        <v>91</v>
      </c>
    </row>
    <row r="175" spans="1:7" x14ac:dyDescent="0.25">
      <c r="A175" s="15" t="s">
        <v>101</v>
      </c>
      <c r="E175" s="27"/>
      <c r="F175" s="34"/>
    </row>
    <row r="176" spans="1:7" x14ac:dyDescent="0.25">
      <c r="A176" s="15" t="s">
        <v>131</v>
      </c>
      <c r="D176" s="27">
        <f>SUM(D158:D174)</f>
        <v>3016.46</v>
      </c>
      <c r="F176" s="30"/>
    </row>
    <row r="177" spans="1:11" x14ac:dyDescent="0.25">
      <c r="A177" s="15" t="s">
        <v>132</v>
      </c>
      <c r="C177" s="15" t="s">
        <v>94</v>
      </c>
      <c r="D177" s="27">
        <f>150+1.1</f>
        <v>151.1</v>
      </c>
      <c r="F177" s="30"/>
    </row>
    <row r="178" spans="1:11" x14ac:dyDescent="0.25">
      <c r="A178" s="15" t="s">
        <v>133</v>
      </c>
      <c r="C178" s="15" t="s">
        <v>173</v>
      </c>
      <c r="D178" s="27">
        <f>SUM(D176:D177)</f>
        <v>3167.56</v>
      </c>
      <c r="E178" s="28">
        <f>SUM(E158:E177)</f>
        <v>3167.5600000000004</v>
      </c>
      <c r="F178" s="31">
        <f>SUM(F158:F177)</f>
        <v>26758.629999999997</v>
      </c>
    </row>
    <row r="179" spans="1:11" x14ac:dyDescent="0.25">
      <c r="A179" s="15" t="s">
        <v>134</v>
      </c>
      <c r="C179" s="15" t="s">
        <v>167</v>
      </c>
      <c r="D179" s="1">
        <f>D177/D176</f>
        <v>5.0091829495501346E-2</v>
      </c>
    </row>
    <row r="180" spans="1:11" x14ac:dyDescent="0.25">
      <c r="C180" s="15" t="s">
        <v>174</v>
      </c>
      <c r="D180" s="27">
        <v>26758.63</v>
      </c>
    </row>
    <row r="181" spans="1:11" x14ac:dyDescent="0.25">
      <c r="A181" s="15"/>
      <c r="C181" s="15" t="s">
        <v>171</v>
      </c>
      <c r="D181" s="27">
        <f>D180/D178</f>
        <v>8.447710540605387</v>
      </c>
      <c r="K181">
        <f>2026*0.9</f>
        <v>1823.4</v>
      </c>
    </row>
    <row r="182" spans="1:11" hidden="1" x14ac:dyDescent="0.25">
      <c r="A182" s="15" t="s">
        <v>101</v>
      </c>
      <c r="D182" s="27"/>
    </row>
    <row r="183" spans="1:11" hidden="1" x14ac:dyDescent="0.25">
      <c r="A183" s="15" t="s">
        <v>135</v>
      </c>
      <c r="D183" s="27"/>
    </row>
    <row r="184" spans="1:11" hidden="1" x14ac:dyDescent="0.25">
      <c r="A184" s="15" t="s">
        <v>136</v>
      </c>
      <c r="D184" s="27"/>
    </row>
    <row r="185" spans="1:11" hidden="1" x14ac:dyDescent="0.25">
      <c r="A185" s="15" t="s">
        <v>137</v>
      </c>
      <c r="D185" s="27"/>
    </row>
    <row r="186" spans="1:11" hidden="1" x14ac:dyDescent="0.25">
      <c r="A186" s="15" t="s">
        <v>138</v>
      </c>
      <c r="D186" s="27"/>
    </row>
    <row r="187" spans="1:11" hidden="1" x14ac:dyDescent="0.25">
      <c r="D187" s="27"/>
    </row>
    <row r="188" spans="1:11" hidden="1" x14ac:dyDescent="0.25">
      <c r="A188" s="15" t="s">
        <v>139</v>
      </c>
      <c r="D188" s="27"/>
    </row>
    <row r="189" spans="1:11" hidden="1" x14ac:dyDescent="0.25">
      <c r="A189" s="15" t="s">
        <v>101</v>
      </c>
      <c r="D189" s="27"/>
    </row>
    <row r="190" spans="1:11" hidden="1" x14ac:dyDescent="0.25">
      <c r="A190" s="15" t="s">
        <v>135</v>
      </c>
      <c r="D190" s="27"/>
    </row>
    <row r="191" spans="1:11" hidden="1" x14ac:dyDescent="0.25">
      <c r="A191" s="15" t="s">
        <v>136</v>
      </c>
      <c r="D191" s="27"/>
    </row>
    <row r="192" spans="1:11" hidden="1" x14ac:dyDescent="0.25">
      <c r="A192" s="15" t="s">
        <v>137</v>
      </c>
      <c r="D192" s="27"/>
    </row>
    <row r="193" spans="1:11" hidden="1" x14ac:dyDescent="0.25">
      <c r="A193" s="15" t="s">
        <v>138</v>
      </c>
      <c r="D193" s="27"/>
    </row>
    <row r="194" spans="1:11" hidden="1" x14ac:dyDescent="0.25">
      <c r="A194" s="15"/>
      <c r="D194" s="27"/>
    </row>
    <row r="195" spans="1:11" hidden="1" x14ac:dyDescent="0.25">
      <c r="A195" s="15" t="s">
        <v>140</v>
      </c>
      <c r="D195" s="27"/>
    </row>
    <row r="196" spans="1:11" x14ac:dyDescent="0.25">
      <c r="D196" s="27"/>
      <c r="F196" s="37">
        <f>F159+F167+F173</f>
        <v>1418.8072383522406</v>
      </c>
      <c r="G196" s="30" t="s">
        <v>89</v>
      </c>
      <c r="I196" s="24"/>
    </row>
    <row r="197" spans="1:11" x14ac:dyDescent="0.25">
      <c r="F197" s="37">
        <f>F158+F161+F163</f>
        <v>1965.2529422568175</v>
      </c>
      <c r="G197" s="30" t="s">
        <v>88</v>
      </c>
      <c r="H197" t="s">
        <v>178</v>
      </c>
      <c r="I197" s="24">
        <v>1965.25</v>
      </c>
    </row>
    <row r="198" spans="1:11" x14ac:dyDescent="0.25">
      <c r="F198" s="37">
        <f>F160+F162+F164+F165</f>
        <v>2440.5542541919995</v>
      </c>
      <c r="G198" s="30" t="s">
        <v>51</v>
      </c>
      <c r="H198" t="s">
        <v>178</v>
      </c>
      <c r="I198" s="24">
        <f>F198+J198</f>
        <v>6708.6581482678157</v>
      </c>
      <c r="J198">
        <v>4268.1038940758162</v>
      </c>
      <c r="K198" s="38">
        <f>7910-I198</f>
        <v>1201.3418517321843</v>
      </c>
    </row>
    <row r="199" spans="1:11" x14ac:dyDescent="0.25">
      <c r="F199" s="37">
        <f>F166+F171+F172</f>
        <v>2838.1467290134792</v>
      </c>
      <c r="G199" s="30" t="s">
        <v>52</v>
      </c>
      <c r="H199" t="s">
        <v>178</v>
      </c>
      <c r="I199" s="24">
        <f>F199+'выкуп 1 (факт)'!F129+350</f>
        <v>9008.5000731327818</v>
      </c>
    </row>
    <row r="200" spans="1:11" x14ac:dyDescent="0.25">
      <c r="F200" s="37">
        <f>F168</f>
        <v>4612.6759272126928</v>
      </c>
      <c r="G200" s="30" t="s">
        <v>90</v>
      </c>
      <c r="H200" t="s">
        <v>178</v>
      </c>
      <c r="I200" s="24">
        <f>5000-F200</f>
        <v>387.32407278730716</v>
      </c>
      <c r="J200" t="s">
        <v>179</v>
      </c>
    </row>
    <row r="201" spans="1:11" x14ac:dyDescent="0.25">
      <c r="F201" s="37">
        <f>F170</f>
        <v>3903.0061818820736</v>
      </c>
      <c r="G201" s="30" t="s">
        <v>92</v>
      </c>
      <c r="H201" t="s">
        <v>178</v>
      </c>
      <c r="I201" s="24"/>
    </row>
    <row r="202" spans="1:11" x14ac:dyDescent="0.25">
      <c r="F202" s="37">
        <f>F174+F169</f>
        <v>9580.1867270906951</v>
      </c>
      <c r="G202" s="30" t="s">
        <v>91</v>
      </c>
      <c r="H202" t="s">
        <v>178</v>
      </c>
      <c r="I202" s="24">
        <v>9666</v>
      </c>
    </row>
  </sheetData>
  <mergeCells count="51">
    <mergeCell ref="A2:A9"/>
    <mergeCell ref="C2:C9"/>
    <mergeCell ref="D2:D9"/>
    <mergeCell ref="A18:A25"/>
    <mergeCell ref="C18:C25"/>
    <mergeCell ref="D18:D25"/>
    <mergeCell ref="A10:A17"/>
    <mergeCell ref="C10:C17"/>
    <mergeCell ref="D10:D17"/>
    <mergeCell ref="A34:A41"/>
    <mergeCell ref="C34:C41"/>
    <mergeCell ref="D34:D41"/>
    <mergeCell ref="A26:A33"/>
    <mergeCell ref="C26:C33"/>
    <mergeCell ref="D26:D33"/>
    <mergeCell ref="A50:A57"/>
    <mergeCell ref="C50:C57"/>
    <mergeCell ref="D50:D57"/>
    <mergeCell ref="A42:A49"/>
    <mergeCell ref="C42:C49"/>
    <mergeCell ref="D42:D49"/>
    <mergeCell ref="A66:A73"/>
    <mergeCell ref="C66:C73"/>
    <mergeCell ref="D66:D73"/>
    <mergeCell ref="A58:A65"/>
    <mergeCell ref="C58:C65"/>
    <mergeCell ref="D58:D65"/>
    <mergeCell ref="A82:A89"/>
    <mergeCell ref="C82:C89"/>
    <mergeCell ref="D82:D89"/>
    <mergeCell ref="A74:A81"/>
    <mergeCell ref="C74:C81"/>
    <mergeCell ref="D74:D81"/>
    <mergeCell ref="A98:A105"/>
    <mergeCell ref="C98:C105"/>
    <mergeCell ref="D98:D105"/>
    <mergeCell ref="A90:A97"/>
    <mergeCell ref="C90:C97"/>
    <mergeCell ref="D90:D97"/>
    <mergeCell ref="A114:A121"/>
    <mergeCell ref="C114:C121"/>
    <mergeCell ref="D114:D121"/>
    <mergeCell ref="A106:A113"/>
    <mergeCell ref="C106:C113"/>
    <mergeCell ref="D106:D113"/>
    <mergeCell ref="A130:A137"/>
    <mergeCell ref="C130:C137"/>
    <mergeCell ref="D130:D137"/>
    <mergeCell ref="A122:A129"/>
    <mergeCell ref="C122:C129"/>
    <mergeCell ref="D122:D129"/>
  </mergeCells>
  <hyperlinks>
    <hyperlink ref="B2" r:id="rId1" display="http://www.kids-world.dk/creamie-top-lys-rosa-p-58661.html?options=%7b2%7d432"/>
    <hyperlink ref="B10" r:id="rId2" display="http://www.kids-world.dk/joha-leggings-uld-blommelilla-p-42501.html?options=%7b2%7d209"/>
    <hyperlink ref="B18" r:id="rId3" display="http://www.kids-world.dk/garcia-tshirt-roed-print-p-53759.html?options=%7b2%7d228"/>
    <hyperlink ref="B26" r:id="rId4" display="http://www.kids-world.dk/garcia-tshirt-roed-print-p-53759.html?options=%7b2%7d483"/>
    <hyperlink ref="B34" r:id="rId5" display="http://www.kids-world.dk/molo-tshirt-randi-blue-slub-p-59209.html?options=%7b2%7d351"/>
    <hyperlink ref="B42" r:id="rId6" display="http://www.kids-world.dk/molo-tshirt-randi-blue-slub-p-59209.html?options=%7b2%7d402"/>
    <hyperlink ref="B50" r:id="rId7" display="http://www.kids-world.dk/minymo-skjorte-hvid-blonder-p-59668.html?options=%7b2%7d351"/>
    <hyperlink ref="B58" r:id="rId8" display="http://www.kids-world.dk/garcia-tshirt-roed-print-p-53759.html?options=%7b2%7d260"/>
    <hyperlink ref="B66" r:id="rId9" display="http://www.kids-world.dk/molo-tshirt-randi-blue-slub-p-59209.html?options=%7b2%7d349"/>
    <hyperlink ref="B74" r:id="rId10" display="http://www.kids-world.dk/joha-2pak-hipsters-bordeaux-graa-p-34735.html?options=%7b2%7d209"/>
    <hyperlink ref="B82" r:id="rId11" display="http://www.kids-world.dk/molo-vinterjakke-castor-graameleret-p-65036.html?options=%7b2%7d433"/>
    <hyperlink ref="B90" r:id="rId12" display="http://www.kids-world.dk/molo-flyverdragt-polaris-skulls-p-65014.html?options=%7b2%7d348"/>
    <hyperlink ref="B98" r:id="rId13" display="http://www.kids-world.dk/lego-tec-flyverdragt-jadon-groen-gul-p-65281.html?options=%7b2%7d402"/>
    <hyperlink ref="B106" r:id="rId14" display="http://www.kids-world.dk/molo-tshirt-randi-blue-slub-p-59209.html?options=%7b2%7d375"/>
    <hyperlink ref="B114" r:id="rId15" display="http://www.kids-world.dk/reima-tec-luffer-ote-graa-p-64412.html?options=%7b2%7d458"/>
    <hyperlink ref="B122" r:id="rId16" display="http://www.kids-world.dk/joha-2pak-hipsters-bordeaux-graa-p-34735.html?options=%7b2%7d439"/>
    <hyperlink ref="B130" r:id="rId17" display="http://www.kids-world.dk/molo-flyverdragt-polar-moerk-armygroen-p-73137.html?options=%7b2%7d348"/>
    <hyperlink ref="A150" r:id="rId18" display="https://e.mail.ru/compose?To=info@kids%2dworld.dk"/>
    <hyperlink ref="A154" r:id="rId19" display="http://www.kids-world.dk/account_history_info.php?order_id=706953"/>
  </hyperlinks>
  <pageMargins left="0.7" right="0.7" top="0.75" bottom="0.75" header="0.3" footer="0.3"/>
  <pageSetup paperSize="9" orientation="portrait" r:id="rId20"/>
  <drawing r:id="rId2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8"/>
  <sheetViews>
    <sheetView topLeftCell="A133" workbookViewId="0">
      <selection activeCell="F338" sqref="F338"/>
    </sheetView>
  </sheetViews>
  <sheetFormatPr defaultRowHeight="15" x14ac:dyDescent="0.25"/>
  <cols>
    <col min="1" max="1" width="21.42578125" bestFit="1" customWidth="1"/>
    <col min="2" max="2" width="46.85546875" customWidth="1"/>
    <col min="3" max="3" width="12" customWidth="1"/>
    <col min="4" max="4" width="19.140625" bestFit="1" customWidth="1"/>
    <col min="5" max="5" width="19.140625" hidden="1" customWidth="1"/>
    <col min="6" max="6" width="17.42578125" customWidth="1"/>
    <col min="7" max="7" width="11.140625" style="27" bestFit="1" customWidth="1"/>
    <col min="8" max="8" width="13.140625" style="27" customWidth="1"/>
    <col min="9" max="9" width="13.28515625" style="24" customWidth="1"/>
  </cols>
  <sheetData>
    <row r="1" spans="1:9" ht="15.75" thickBot="1" x14ac:dyDescent="0.3">
      <c r="A1" s="41" t="s">
        <v>0</v>
      </c>
      <c r="B1" s="41"/>
      <c r="C1" s="42" t="s">
        <v>1</v>
      </c>
      <c r="D1" s="42" t="s">
        <v>2</v>
      </c>
      <c r="E1" s="42" t="s">
        <v>3</v>
      </c>
    </row>
    <row r="2" spans="1:9" x14ac:dyDescent="0.25">
      <c r="A2" s="80"/>
      <c r="B2" s="44" t="s">
        <v>180</v>
      </c>
      <c r="C2" s="83"/>
      <c r="D2" s="80" t="s">
        <v>183</v>
      </c>
      <c r="E2" s="80" t="s">
        <v>183</v>
      </c>
      <c r="F2" s="17" t="s">
        <v>282</v>
      </c>
      <c r="G2" s="27">
        <v>79.98</v>
      </c>
      <c r="H2" s="27">
        <f>G2*(1+$H$347)</f>
        <v>82.823885576049662</v>
      </c>
      <c r="I2" s="24">
        <f>H2*$H$350</f>
        <v>813.47700046594161</v>
      </c>
    </row>
    <row r="3" spans="1:9" x14ac:dyDescent="0.25">
      <c r="A3" s="81"/>
      <c r="B3" s="43"/>
      <c r="C3" s="84"/>
      <c r="D3" s="81"/>
      <c r="E3" s="81"/>
    </row>
    <row r="4" spans="1:9" x14ac:dyDescent="0.25">
      <c r="A4" s="81"/>
      <c r="B4" s="43"/>
      <c r="C4" s="84"/>
      <c r="D4" s="81"/>
      <c r="E4" s="81"/>
    </row>
    <row r="5" spans="1:9" x14ac:dyDescent="0.25">
      <c r="A5" s="81"/>
      <c r="B5" s="43"/>
      <c r="C5" s="84"/>
      <c r="D5" s="81"/>
      <c r="E5" s="81"/>
    </row>
    <row r="6" spans="1:9" x14ac:dyDescent="0.25">
      <c r="A6" s="81"/>
      <c r="B6" s="43"/>
      <c r="C6" s="84"/>
      <c r="D6" s="81"/>
      <c r="E6" s="81"/>
    </row>
    <row r="7" spans="1:9" x14ac:dyDescent="0.25">
      <c r="A7" s="81"/>
      <c r="B7" s="43"/>
      <c r="C7" s="84"/>
      <c r="D7" s="81"/>
      <c r="E7" s="81"/>
    </row>
    <row r="8" spans="1:9" x14ac:dyDescent="0.25">
      <c r="A8" s="81"/>
      <c r="B8" s="45" t="s">
        <v>181</v>
      </c>
      <c r="C8" s="84"/>
      <c r="D8" s="81"/>
      <c r="E8" s="81"/>
    </row>
    <row r="9" spans="1:9" ht="15.75" thickBot="1" x14ac:dyDescent="0.3">
      <c r="A9" s="82"/>
      <c r="B9" s="46" t="s">
        <v>182</v>
      </c>
      <c r="C9" s="85"/>
      <c r="D9" s="82"/>
      <c r="E9" s="82"/>
    </row>
    <row r="10" spans="1:9" x14ac:dyDescent="0.25">
      <c r="A10" s="80"/>
      <c r="B10" s="44" t="s">
        <v>184</v>
      </c>
      <c r="C10" s="83"/>
      <c r="D10" s="80" t="s">
        <v>183</v>
      </c>
      <c r="E10" s="80" t="s">
        <v>183</v>
      </c>
      <c r="F10" s="17" t="s">
        <v>282</v>
      </c>
      <c r="G10" s="27">
        <v>79.98</v>
      </c>
      <c r="H10" s="27">
        <f>G10*(1+$H$347)</f>
        <v>82.823885576049662</v>
      </c>
      <c r="I10" s="24">
        <f>H10*$H$350</f>
        <v>813.47700046594161</v>
      </c>
    </row>
    <row r="11" spans="1:9" x14ac:dyDescent="0.25">
      <c r="A11" s="81"/>
      <c r="B11" s="43"/>
      <c r="C11" s="84"/>
      <c r="D11" s="81"/>
      <c r="E11" s="81"/>
    </row>
    <row r="12" spans="1:9" x14ac:dyDescent="0.25">
      <c r="A12" s="81"/>
      <c r="B12" s="43"/>
      <c r="C12" s="84"/>
      <c r="D12" s="81"/>
      <c r="E12" s="81"/>
    </row>
    <row r="13" spans="1:9" x14ac:dyDescent="0.25">
      <c r="A13" s="81"/>
      <c r="B13" s="43"/>
      <c r="C13" s="84"/>
      <c r="D13" s="81"/>
      <c r="E13" s="81"/>
    </row>
    <row r="14" spans="1:9" x14ac:dyDescent="0.25">
      <c r="A14" s="81"/>
      <c r="B14" s="43"/>
      <c r="C14" s="84"/>
      <c r="D14" s="81"/>
      <c r="E14" s="81"/>
    </row>
    <row r="15" spans="1:9" x14ac:dyDescent="0.25">
      <c r="A15" s="81"/>
      <c r="B15" s="43"/>
      <c r="C15" s="84"/>
      <c r="D15" s="81"/>
      <c r="E15" s="81"/>
    </row>
    <row r="16" spans="1:9" x14ac:dyDescent="0.25">
      <c r="A16" s="81"/>
      <c r="B16" s="45" t="s">
        <v>181</v>
      </c>
      <c r="C16" s="84"/>
      <c r="D16" s="81"/>
      <c r="E16" s="81"/>
    </row>
    <row r="17" spans="1:9" ht="15.75" thickBot="1" x14ac:dyDescent="0.3">
      <c r="A17" s="82"/>
      <c r="B17" s="46" t="s">
        <v>185</v>
      </c>
      <c r="C17" s="85"/>
      <c r="D17" s="82"/>
      <c r="E17" s="82"/>
    </row>
    <row r="18" spans="1:9" x14ac:dyDescent="0.25">
      <c r="A18" s="80"/>
      <c r="B18" s="44" t="s">
        <v>186</v>
      </c>
      <c r="C18" s="83"/>
      <c r="D18" s="80" t="s">
        <v>189</v>
      </c>
      <c r="E18" s="80" t="s">
        <v>189</v>
      </c>
      <c r="F18" s="17" t="s">
        <v>283</v>
      </c>
      <c r="G18" s="27">
        <v>139.97999999999999</v>
      </c>
      <c r="H18" s="27">
        <f>G18*(1+$H$347)</f>
        <v>144.95733311997287</v>
      </c>
      <c r="I18" s="24">
        <f>H18*$H$350</f>
        <v>1423.7373158942548</v>
      </c>
    </row>
    <row r="19" spans="1:9" x14ac:dyDescent="0.25">
      <c r="A19" s="81"/>
      <c r="B19" s="43"/>
      <c r="C19" s="84"/>
      <c r="D19" s="81"/>
      <c r="E19" s="81"/>
    </row>
    <row r="20" spans="1:9" x14ac:dyDescent="0.25">
      <c r="A20" s="81"/>
      <c r="B20" s="43"/>
      <c r="C20" s="84"/>
      <c r="D20" s="81"/>
      <c r="E20" s="81"/>
    </row>
    <row r="21" spans="1:9" x14ac:dyDescent="0.25">
      <c r="A21" s="81"/>
      <c r="B21" s="43"/>
      <c r="C21" s="84"/>
      <c r="D21" s="81"/>
      <c r="E21" s="81"/>
    </row>
    <row r="22" spans="1:9" x14ac:dyDescent="0.25">
      <c r="A22" s="81"/>
      <c r="B22" s="43"/>
      <c r="C22" s="84"/>
      <c r="D22" s="81"/>
      <c r="E22" s="81"/>
    </row>
    <row r="23" spans="1:9" x14ac:dyDescent="0.25">
      <c r="A23" s="81"/>
      <c r="B23" s="43"/>
      <c r="C23" s="84"/>
      <c r="D23" s="81"/>
      <c r="E23" s="81"/>
    </row>
    <row r="24" spans="1:9" x14ac:dyDescent="0.25">
      <c r="A24" s="81"/>
      <c r="B24" s="45" t="s">
        <v>187</v>
      </c>
      <c r="C24" s="84"/>
      <c r="D24" s="81"/>
      <c r="E24" s="81"/>
    </row>
    <row r="25" spans="1:9" ht="15.75" thickBot="1" x14ac:dyDescent="0.3">
      <c r="A25" s="82"/>
      <c r="B25" s="46" t="s">
        <v>188</v>
      </c>
      <c r="C25" s="85"/>
      <c r="D25" s="82"/>
      <c r="E25" s="82"/>
    </row>
    <row r="26" spans="1:9" x14ac:dyDescent="0.25">
      <c r="A26" s="80"/>
      <c r="B26" s="44" t="s">
        <v>190</v>
      </c>
      <c r="C26" s="83"/>
      <c r="D26" s="80" t="s">
        <v>192</v>
      </c>
      <c r="E26" s="80" t="s">
        <v>192</v>
      </c>
      <c r="F26" s="17" t="s">
        <v>283</v>
      </c>
      <c r="G26" s="27">
        <v>111.98</v>
      </c>
      <c r="H26" s="27">
        <f>G26*(1+$H$347)</f>
        <v>115.96172426614206</v>
      </c>
      <c r="I26" s="24">
        <f>H26*$H$350</f>
        <v>1138.9491686943754</v>
      </c>
    </row>
    <row r="27" spans="1:9" x14ac:dyDescent="0.25">
      <c r="A27" s="81"/>
      <c r="B27" s="43"/>
      <c r="C27" s="84"/>
      <c r="D27" s="81"/>
      <c r="E27" s="81"/>
    </row>
    <row r="28" spans="1:9" x14ac:dyDescent="0.25">
      <c r="A28" s="81"/>
      <c r="B28" s="43"/>
      <c r="C28" s="84"/>
      <c r="D28" s="81"/>
      <c r="E28" s="81"/>
    </row>
    <row r="29" spans="1:9" x14ac:dyDescent="0.25">
      <c r="A29" s="81"/>
      <c r="B29" s="43"/>
      <c r="C29" s="84"/>
      <c r="D29" s="81"/>
      <c r="E29" s="81"/>
    </row>
    <row r="30" spans="1:9" x14ac:dyDescent="0.25">
      <c r="A30" s="81"/>
      <c r="B30" s="43"/>
      <c r="C30" s="84"/>
      <c r="D30" s="81"/>
      <c r="E30" s="81"/>
    </row>
    <row r="31" spans="1:9" x14ac:dyDescent="0.25">
      <c r="A31" s="81"/>
      <c r="B31" s="43"/>
      <c r="C31" s="84"/>
      <c r="D31" s="81"/>
      <c r="E31" s="81"/>
    </row>
    <row r="32" spans="1:9" x14ac:dyDescent="0.25">
      <c r="A32" s="81"/>
      <c r="B32" s="45" t="s">
        <v>187</v>
      </c>
      <c r="C32" s="84"/>
      <c r="D32" s="81"/>
      <c r="E32" s="81"/>
    </row>
    <row r="33" spans="1:9" ht="15.75" thickBot="1" x14ac:dyDescent="0.3">
      <c r="A33" s="82"/>
      <c r="B33" s="46" t="s">
        <v>191</v>
      </c>
      <c r="C33" s="85"/>
      <c r="D33" s="82"/>
      <c r="E33" s="82"/>
    </row>
    <row r="34" spans="1:9" x14ac:dyDescent="0.25">
      <c r="A34" s="80"/>
      <c r="B34" s="44" t="s">
        <v>193</v>
      </c>
      <c r="C34" s="83"/>
      <c r="D34" s="80" t="s">
        <v>196</v>
      </c>
      <c r="E34" s="80" t="s">
        <v>197</v>
      </c>
      <c r="F34" s="17" t="s">
        <v>92</v>
      </c>
      <c r="G34" s="27">
        <f>119.96/2</f>
        <v>59.98</v>
      </c>
      <c r="H34" s="27">
        <f>G34*(1+$H$347)</f>
        <v>62.112736394741916</v>
      </c>
      <c r="I34" s="24">
        <f>H34*$H$350</f>
        <v>610.05689532317047</v>
      </c>
    </row>
    <row r="35" spans="1:9" x14ac:dyDescent="0.25">
      <c r="A35" s="81"/>
      <c r="B35" s="43"/>
      <c r="C35" s="84"/>
      <c r="D35" s="81"/>
      <c r="E35" s="81"/>
      <c r="F35" s="17" t="s">
        <v>284</v>
      </c>
      <c r="G35" s="27">
        <f>119.96/2</f>
        <v>59.98</v>
      </c>
      <c r="H35" s="27">
        <f>G35*(1+$H$347)</f>
        <v>62.112736394741916</v>
      </c>
      <c r="I35" s="24">
        <f>H35*$H$350</f>
        <v>610.05689532317047</v>
      </c>
    </row>
    <row r="36" spans="1:9" x14ac:dyDescent="0.25">
      <c r="A36" s="81"/>
      <c r="B36" s="43"/>
      <c r="C36" s="84"/>
      <c r="D36" s="81"/>
      <c r="E36" s="81"/>
    </row>
    <row r="37" spans="1:9" x14ac:dyDescent="0.25">
      <c r="A37" s="81"/>
      <c r="B37" s="43"/>
      <c r="C37" s="84"/>
      <c r="D37" s="81"/>
      <c r="E37" s="81"/>
    </row>
    <row r="38" spans="1:9" x14ac:dyDescent="0.25">
      <c r="A38" s="81"/>
      <c r="B38" s="43"/>
      <c r="C38" s="84"/>
      <c r="D38" s="81"/>
      <c r="E38" s="81"/>
    </row>
    <row r="39" spans="1:9" x14ac:dyDescent="0.25">
      <c r="A39" s="81"/>
      <c r="B39" s="43"/>
      <c r="C39" s="84"/>
      <c r="D39" s="81"/>
      <c r="E39" s="81"/>
    </row>
    <row r="40" spans="1:9" x14ac:dyDescent="0.25">
      <c r="A40" s="81"/>
      <c r="B40" s="45" t="s">
        <v>194</v>
      </c>
      <c r="C40" s="84"/>
      <c r="D40" s="81"/>
      <c r="E40" s="81"/>
    </row>
    <row r="41" spans="1:9" ht="15.75" thickBot="1" x14ac:dyDescent="0.3">
      <c r="A41" s="82"/>
      <c r="B41" s="46" t="s">
        <v>195</v>
      </c>
      <c r="C41" s="85"/>
      <c r="D41" s="82"/>
      <c r="E41" s="82"/>
    </row>
    <row r="42" spans="1:9" x14ac:dyDescent="0.25">
      <c r="A42" s="80"/>
      <c r="B42" s="44" t="s">
        <v>198</v>
      </c>
      <c r="C42" s="83"/>
      <c r="D42" s="80" t="s">
        <v>196</v>
      </c>
      <c r="E42" s="80" t="s">
        <v>196</v>
      </c>
      <c r="F42" s="17" t="s">
        <v>92</v>
      </c>
      <c r="G42" s="27">
        <v>59.98</v>
      </c>
      <c r="H42" s="27">
        <f>G42*(1+$H$347)</f>
        <v>62.112736394741916</v>
      </c>
      <c r="I42" s="24">
        <f>H42*$H$350</f>
        <v>610.05689532317047</v>
      </c>
    </row>
    <row r="43" spans="1:9" x14ac:dyDescent="0.25">
      <c r="A43" s="81"/>
      <c r="B43" s="43"/>
      <c r="C43" s="84"/>
      <c r="D43" s="81"/>
      <c r="E43" s="81"/>
    </row>
    <row r="44" spans="1:9" x14ac:dyDescent="0.25">
      <c r="A44" s="81"/>
      <c r="B44" s="43"/>
      <c r="C44" s="84"/>
      <c r="D44" s="81"/>
      <c r="E44" s="81"/>
    </row>
    <row r="45" spans="1:9" x14ac:dyDescent="0.25">
      <c r="A45" s="81"/>
      <c r="B45" s="43"/>
      <c r="C45" s="84"/>
      <c r="D45" s="81"/>
      <c r="E45" s="81"/>
    </row>
    <row r="46" spans="1:9" x14ac:dyDescent="0.25">
      <c r="A46" s="81"/>
      <c r="B46" s="43"/>
      <c r="C46" s="84"/>
      <c r="D46" s="81"/>
      <c r="E46" s="81"/>
    </row>
    <row r="47" spans="1:9" x14ac:dyDescent="0.25">
      <c r="A47" s="81"/>
      <c r="B47" s="43"/>
      <c r="C47" s="84"/>
      <c r="D47" s="81"/>
      <c r="E47" s="81"/>
    </row>
    <row r="48" spans="1:9" x14ac:dyDescent="0.25">
      <c r="A48" s="81"/>
      <c r="B48" s="45" t="s">
        <v>199</v>
      </c>
      <c r="C48" s="84"/>
      <c r="D48" s="81"/>
      <c r="E48" s="81"/>
    </row>
    <row r="49" spans="1:9" ht="15.75" thickBot="1" x14ac:dyDescent="0.3">
      <c r="A49" s="82"/>
      <c r="B49" s="46" t="s">
        <v>200</v>
      </c>
      <c r="C49" s="85"/>
      <c r="D49" s="82"/>
      <c r="E49" s="82"/>
    </row>
    <row r="50" spans="1:9" x14ac:dyDescent="0.25">
      <c r="A50" s="80"/>
      <c r="B50" s="44" t="s">
        <v>201</v>
      </c>
      <c r="C50" s="83"/>
      <c r="D50" s="80" t="s">
        <v>196</v>
      </c>
      <c r="E50" s="80" t="s">
        <v>196</v>
      </c>
      <c r="F50" s="17" t="s">
        <v>92</v>
      </c>
      <c r="G50" s="27">
        <v>59.98</v>
      </c>
      <c r="H50" s="27">
        <f>G50*(1+$H$347)</f>
        <v>62.112736394741916</v>
      </c>
      <c r="I50" s="24">
        <f>H50*$H$350</f>
        <v>610.05689532317047</v>
      </c>
    </row>
    <row r="51" spans="1:9" x14ac:dyDescent="0.25">
      <c r="A51" s="81"/>
      <c r="B51" s="43"/>
      <c r="C51" s="84"/>
      <c r="D51" s="81"/>
      <c r="E51" s="81"/>
    </row>
    <row r="52" spans="1:9" x14ac:dyDescent="0.25">
      <c r="A52" s="81"/>
      <c r="B52" s="43"/>
      <c r="C52" s="84"/>
      <c r="D52" s="81"/>
      <c r="E52" s="81"/>
    </row>
    <row r="53" spans="1:9" x14ac:dyDescent="0.25">
      <c r="A53" s="81"/>
      <c r="B53" s="43"/>
      <c r="C53" s="84"/>
      <c r="D53" s="81"/>
      <c r="E53" s="81"/>
    </row>
    <row r="54" spans="1:9" x14ac:dyDescent="0.25">
      <c r="A54" s="81"/>
      <c r="B54" s="43"/>
      <c r="C54" s="84"/>
      <c r="D54" s="81"/>
      <c r="E54" s="81"/>
    </row>
    <row r="55" spans="1:9" x14ac:dyDescent="0.25">
      <c r="A55" s="81"/>
      <c r="B55" s="43"/>
      <c r="C55" s="84"/>
      <c r="D55" s="81"/>
      <c r="E55" s="81"/>
    </row>
    <row r="56" spans="1:9" x14ac:dyDescent="0.25">
      <c r="A56" s="81"/>
      <c r="B56" s="45" t="s">
        <v>187</v>
      </c>
      <c r="C56" s="84"/>
      <c r="D56" s="81"/>
      <c r="E56" s="81"/>
    </row>
    <row r="57" spans="1:9" ht="15.75" thickBot="1" x14ac:dyDescent="0.3">
      <c r="A57" s="82"/>
      <c r="B57" s="46" t="s">
        <v>202</v>
      </c>
      <c r="C57" s="85"/>
      <c r="D57" s="82"/>
      <c r="E57" s="82"/>
    </row>
    <row r="58" spans="1:9" x14ac:dyDescent="0.25">
      <c r="A58" s="80"/>
      <c r="B58" s="44" t="s">
        <v>203</v>
      </c>
      <c r="C58" s="83"/>
      <c r="D58" s="80" t="s">
        <v>206</v>
      </c>
      <c r="E58" s="80" t="s">
        <v>206</v>
      </c>
      <c r="F58" s="17" t="s">
        <v>92</v>
      </c>
      <c r="G58" s="27">
        <v>23.98</v>
      </c>
      <c r="H58" s="27">
        <f>G58*(1+$H$347)</f>
        <v>24.832667868387983</v>
      </c>
      <c r="I58" s="24">
        <f>H58*$H$350</f>
        <v>243.90070606618255</v>
      </c>
    </row>
    <row r="59" spans="1:9" x14ac:dyDescent="0.25">
      <c r="A59" s="81"/>
      <c r="B59" s="43"/>
      <c r="C59" s="84"/>
      <c r="D59" s="81"/>
      <c r="E59" s="81"/>
    </row>
    <row r="60" spans="1:9" x14ac:dyDescent="0.25">
      <c r="A60" s="81"/>
      <c r="B60" s="43"/>
      <c r="C60" s="84"/>
      <c r="D60" s="81"/>
      <c r="E60" s="81"/>
    </row>
    <row r="61" spans="1:9" x14ac:dyDescent="0.25">
      <c r="A61" s="81"/>
      <c r="B61" s="43"/>
      <c r="C61" s="84"/>
      <c r="D61" s="81"/>
      <c r="E61" s="81"/>
    </row>
    <row r="62" spans="1:9" x14ac:dyDescent="0.25">
      <c r="A62" s="81"/>
      <c r="B62" s="43"/>
      <c r="C62" s="84"/>
      <c r="D62" s="81"/>
      <c r="E62" s="81"/>
    </row>
    <row r="63" spans="1:9" x14ac:dyDescent="0.25">
      <c r="A63" s="81"/>
      <c r="B63" s="43"/>
      <c r="C63" s="84"/>
      <c r="D63" s="81"/>
      <c r="E63" s="81"/>
    </row>
    <row r="64" spans="1:9" x14ac:dyDescent="0.25">
      <c r="A64" s="81"/>
      <c r="B64" s="45" t="s">
        <v>204</v>
      </c>
      <c r="C64" s="84"/>
      <c r="D64" s="81"/>
      <c r="E64" s="81"/>
    </row>
    <row r="65" spans="1:9" ht="15.75" thickBot="1" x14ac:dyDescent="0.3">
      <c r="A65" s="82"/>
      <c r="B65" s="46" t="s">
        <v>205</v>
      </c>
      <c r="C65" s="85"/>
      <c r="D65" s="82"/>
      <c r="E65" s="82"/>
    </row>
    <row r="66" spans="1:9" x14ac:dyDescent="0.25">
      <c r="A66" s="80"/>
      <c r="B66" s="44" t="s">
        <v>207</v>
      </c>
      <c r="C66" s="83"/>
      <c r="D66" s="80" t="s">
        <v>196</v>
      </c>
      <c r="E66" s="80" t="s">
        <v>196</v>
      </c>
      <c r="F66" s="17" t="s">
        <v>92</v>
      </c>
      <c r="G66" s="27">
        <v>59.98</v>
      </c>
      <c r="H66" s="27">
        <f>G66*(1+$H$347)</f>
        <v>62.112736394741916</v>
      </c>
      <c r="I66" s="24">
        <f>H66*$H$350</f>
        <v>610.05689532317047</v>
      </c>
    </row>
    <row r="67" spans="1:9" x14ac:dyDescent="0.25">
      <c r="A67" s="81"/>
      <c r="B67" s="43"/>
      <c r="C67" s="84"/>
      <c r="D67" s="81"/>
      <c r="E67" s="81"/>
    </row>
    <row r="68" spans="1:9" x14ac:dyDescent="0.25">
      <c r="A68" s="81"/>
      <c r="B68" s="43"/>
      <c r="C68" s="84"/>
      <c r="D68" s="81"/>
      <c r="E68" s="81"/>
    </row>
    <row r="69" spans="1:9" x14ac:dyDescent="0.25">
      <c r="A69" s="81"/>
      <c r="B69" s="43"/>
      <c r="C69" s="84"/>
      <c r="D69" s="81"/>
      <c r="E69" s="81"/>
    </row>
    <row r="70" spans="1:9" x14ac:dyDescent="0.25">
      <c r="A70" s="81"/>
      <c r="B70" s="43"/>
      <c r="C70" s="84"/>
      <c r="D70" s="81"/>
      <c r="E70" s="81"/>
    </row>
    <row r="71" spans="1:9" x14ac:dyDescent="0.25">
      <c r="A71" s="81"/>
      <c r="B71" s="43"/>
      <c r="C71" s="84"/>
      <c r="D71" s="81"/>
      <c r="E71" s="81"/>
    </row>
    <row r="72" spans="1:9" x14ac:dyDescent="0.25">
      <c r="A72" s="81"/>
      <c r="B72" s="45" t="s">
        <v>208</v>
      </c>
      <c r="C72" s="84"/>
      <c r="D72" s="81"/>
      <c r="E72" s="81"/>
    </row>
    <row r="73" spans="1:9" ht="15.75" thickBot="1" x14ac:dyDescent="0.3">
      <c r="A73" s="82"/>
      <c r="B73" s="46" t="s">
        <v>209</v>
      </c>
      <c r="C73" s="85"/>
      <c r="D73" s="82"/>
      <c r="E73" s="82"/>
    </row>
    <row r="74" spans="1:9" x14ac:dyDescent="0.25">
      <c r="A74" s="80"/>
      <c r="B74" s="44" t="s">
        <v>210</v>
      </c>
      <c r="C74" s="83"/>
      <c r="D74" s="80" t="s">
        <v>213</v>
      </c>
      <c r="E74" s="80" t="s">
        <v>213</v>
      </c>
      <c r="F74" s="17" t="s">
        <v>92</v>
      </c>
      <c r="G74" s="27">
        <v>239.98</v>
      </c>
      <c r="H74" s="27">
        <f>G74*(1+$H$347)</f>
        <v>248.51307902651158</v>
      </c>
      <c r="I74" s="24">
        <f>H74*$H$350</f>
        <v>2440.8378416081105</v>
      </c>
    </row>
    <row r="75" spans="1:9" x14ac:dyDescent="0.25">
      <c r="A75" s="81"/>
      <c r="B75" s="43"/>
      <c r="C75" s="84"/>
      <c r="D75" s="81"/>
      <c r="E75" s="81"/>
    </row>
    <row r="76" spans="1:9" x14ac:dyDescent="0.25">
      <c r="A76" s="81"/>
      <c r="B76" s="43"/>
      <c r="C76" s="84"/>
      <c r="D76" s="81"/>
      <c r="E76" s="81"/>
    </row>
    <row r="77" spans="1:9" x14ac:dyDescent="0.25">
      <c r="A77" s="81"/>
      <c r="B77" s="43"/>
      <c r="C77" s="84"/>
      <c r="D77" s="81"/>
      <c r="E77" s="81"/>
    </row>
    <row r="78" spans="1:9" x14ac:dyDescent="0.25">
      <c r="A78" s="81"/>
      <c r="B78" s="43"/>
      <c r="C78" s="84"/>
      <c r="D78" s="81"/>
      <c r="E78" s="81"/>
    </row>
    <row r="79" spans="1:9" x14ac:dyDescent="0.25">
      <c r="A79" s="81"/>
      <c r="B79" s="43"/>
      <c r="C79" s="84"/>
      <c r="D79" s="81"/>
      <c r="E79" s="81"/>
    </row>
    <row r="80" spans="1:9" x14ac:dyDescent="0.25">
      <c r="A80" s="81"/>
      <c r="B80" s="45" t="s">
        <v>211</v>
      </c>
      <c r="C80" s="84"/>
      <c r="D80" s="81"/>
      <c r="E80" s="81"/>
    </row>
    <row r="81" spans="1:9" ht="15.75" thickBot="1" x14ac:dyDescent="0.3">
      <c r="A81" s="82"/>
      <c r="B81" s="46" t="s">
        <v>212</v>
      </c>
      <c r="C81" s="85"/>
      <c r="D81" s="82"/>
      <c r="E81" s="82"/>
    </row>
    <row r="82" spans="1:9" x14ac:dyDescent="0.25">
      <c r="A82" s="80"/>
      <c r="B82" s="44" t="s">
        <v>214</v>
      </c>
      <c r="C82" s="83"/>
      <c r="D82" s="80" t="s">
        <v>217</v>
      </c>
      <c r="E82" s="80" t="s">
        <v>217</v>
      </c>
      <c r="F82" s="17" t="s">
        <v>285</v>
      </c>
      <c r="G82" s="27">
        <v>119.98</v>
      </c>
      <c r="H82" s="27">
        <f>G82*(1+$H$347)</f>
        <v>124.24618393866515</v>
      </c>
      <c r="I82" s="24">
        <f>H82*$H$350</f>
        <v>1220.317210751484</v>
      </c>
    </row>
    <row r="83" spans="1:9" x14ac:dyDescent="0.25">
      <c r="A83" s="81"/>
      <c r="B83" s="43"/>
      <c r="C83" s="84"/>
      <c r="D83" s="81"/>
      <c r="E83" s="81"/>
    </row>
    <row r="84" spans="1:9" x14ac:dyDescent="0.25">
      <c r="A84" s="81"/>
      <c r="B84" s="43"/>
      <c r="C84" s="84"/>
      <c r="D84" s="81"/>
      <c r="E84" s="81"/>
    </row>
    <row r="85" spans="1:9" x14ac:dyDescent="0.25">
      <c r="A85" s="81"/>
      <c r="B85" s="43"/>
      <c r="C85" s="84"/>
      <c r="D85" s="81"/>
      <c r="E85" s="81"/>
    </row>
    <row r="86" spans="1:9" x14ac:dyDescent="0.25">
      <c r="A86" s="81"/>
      <c r="B86" s="43"/>
      <c r="C86" s="84"/>
      <c r="D86" s="81"/>
      <c r="E86" s="81"/>
    </row>
    <row r="87" spans="1:9" x14ac:dyDescent="0.25">
      <c r="A87" s="81"/>
      <c r="B87" s="43"/>
      <c r="C87" s="84"/>
      <c r="D87" s="81"/>
      <c r="E87" s="81"/>
    </row>
    <row r="88" spans="1:9" x14ac:dyDescent="0.25">
      <c r="A88" s="81"/>
      <c r="B88" s="45" t="s">
        <v>215</v>
      </c>
      <c r="C88" s="84"/>
      <c r="D88" s="81"/>
      <c r="E88" s="81"/>
    </row>
    <row r="89" spans="1:9" ht="15.75" thickBot="1" x14ac:dyDescent="0.3">
      <c r="A89" s="82"/>
      <c r="B89" s="46" t="s">
        <v>216</v>
      </c>
      <c r="C89" s="85"/>
      <c r="D89" s="82"/>
      <c r="E89" s="82"/>
    </row>
    <row r="90" spans="1:9" ht="30" x14ac:dyDescent="0.25">
      <c r="A90" s="80"/>
      <c r="B90" s="44" t="s">
        <v>218</v>
      </c>
      <c r="C90" s="83"/>
      <c r="D90" s="80" t="s">
        <v>221</v>
      </c>
      <c r="E90" s="80" t="s">
        <v>221</v>
      </c>
      <c r="F90" s="17" t="s">
        <v>52</v>
      </c>
      <c r="G90" s="27">
        <v>57.58</v>
      </c>
      <c r="H90" s="27">
        <f>G90*(1+$H$347)</f>
        <v>59.627398492984987</v>
      </c>
      <c r="I90" s="24">
        <f>H90*$H$350</f>
        <v>585.646482706038</v>
      </c>
    </row>
    <row r="91" spans="1:9" x14ac:dyDescent="0.25">
      <c r="A91" s="81"/>
      <c r="B91" s="43"/>
      <c r="C91" s="84"/>
      <c r="D91" s="81"/>
      <c r="E91" s="81"/>
    </row>
    <row r="92" spans="1:9" x14ac:dyDescent="0.25">
      <c r="A92" s="81"/>
      <c r="B92" s="43"/>
      <c r="C92" s="84"/>
      <c r="D92" s="81"/>
      <c r="E92" s="81"/>
    </row>
    <row r="93" spans="1:9" x14ac:dyDescent="0.25">
      <c r="A93" s="81"/>
      <c r="B93" s="43"/>
      <c r="C93" s="84"/>
      <c r="D93" s="81"/>
      <c r="E93" s="81"/>
    </row>
    <row r="94" spans="1:9" x14ac:dyDescent="0.25">
      <c r="A94" s="81"/>
      <c r="B94" s="43"/>
      <c r="C94" s="84"/>
      <c r="D94" s="81"/>
      <c r="E94" s="81"/>
    </row>
    <row r="95" spans="1:9" x14ac:dyDescent="0.25">
      <c r="A95" s="81"/>
      <c r="B95" s="43"/>
      <c r="C95" s="84"/>
      <c r="D95" s="81"/>
      <c r="E95" s="81"/>
    </row>
    <row r="96" spans="1:9" x14ac:dyDescent="0.25">
      <c r="A96" s="81"/>
      <c r="B96" s="45" t="s">
        <v>219</v>
      </c>
      <c r="C96" s="84"/>
      <c r="D96" s="81"/>
      <c r="E96" s="81"/>
    </row>
    <row r="97" spans="1:9" ht="15.75" thickBot="1" x14ac:dyDescent="0.3">
      <c r="A97" s="82"/>
      <c r="B97" s="46" t="s">
        <v>220</v>
      </c>
      <c r="C97" s="85"/>
      <c r="D97" s="82"/>
      <c r="E97" s="82"/>
    </row>
    <row r="98" spans="1:9" ht="30" x14ac:dyDescent="0.25">
      <c r="A98" s="80"/>
      <c r="B98" s="44" t="s">
        <v>222</v>
      </c>
      <c r="C98" s="83"/>
      <c r="D98" s="80" t="s">
        <v>221</v>
      </c>
      <c r="E98" s="80" t="s">
        <v>224</v>
      </c>
      <c r="F98" s="17" t="s">
        <v>52</v>
      </c>
      <c r="G98" s="27">
        <f>115.16/2</f>
        <v>57.58</v>
      </c>
      <c r="H98" s="27">
        <f>G98*(1+$H$347)</f>
        <v>59.627398492984987</v>
      </c>
      <c r="I98" s="24">
        <f>H98*$H$350</f>
        <v>585.646482706038</v>
      </c>
    </row>
    <row r="99" spans="1:9" x14ac:dyDescent="0.25">
      <c r="A99" s="81"/>
      <c r="B99" s="43"/>
      <c r="C99" s="84"/>
      <c r="D99" s="81"/>
      <c r="E99" s="81"/>
      <c r="F99" s="17" t="s">
        <v>51</v>
      </c>
      <c r="G99" s="27">
        <f>115.16/2</f>
        <v>57.58</v>
      </c>
      <c r="H99" s="27">
        <f>G99*(1+$H$347)</f>
        <v>59.627398492984987</v>
      </c>
      <c r="I99" s="24">
        <f>H99*$H$350</f>
        <v>585.646482706038</v>
      </c>
    </row>
    <row r="100" spans="1:9" x14ac:dyDescent="0.25">
      <c r="A100" s="81"/>
      <c r="B100" s="43"/>
      <c r="C100" s="84"/>
      <c r="D100" s="81"/>
      <c r="E100" s="81"/>
    </row>
    <row r="101" spans="1:9" x14ac:dyDescent="0.25">
      <c r="A101" s="81"/>
      <c r="B101" s="43"/>
      <c r="C101" s="84"/>
      <c r="D101" s="81"/>
      <c r="E101" s="81"/>
    </row>
    <row r="102" spans="1:9" x14ac:dyDescent="0.25">
      <c r="A102" s="81"/>
      <c r="B102" s="43"/>
      <c r="C102" s="84"/>
      <c r="D102" s="81"/>
      <c r="E102" s="81"/>
    </row>
    <row r="103" spans="1:9" x14ac:dyDescent="0.25">
      <c r="A103" s="81"/>
      <c r="B103" s="43"/>
      <c r="C103" s="84"/>
      <c r="D103" s="81"/>
      <c r="E103" s="81"/>
    </row>
    <row r="104" spans="1:9" x14ac:dyDescent="0.25">
      <c r="A104" s="81"/>
      <c r="B104" s="45" t="s">
        <v>219</v>
      </c>
      <c r="C104" s="84"/>
      <c r="D104" s="81"/>
      <c r="E104" s="81"/>
    </row>
    <row r="105" spans="1:9" ht="15.75" thickBot="1" x14ac:dyDescent="0.3">
      <c r="A105" s="82"/>
      <c r="B105" s="46" t="s">
        <v>223</v>
      </c>
      <c r="C105" s="85"/>
      <c r="D105" s="82"/>
      <c r="E105" s="82"/>
    </row>
    <row r="106" spans="1:9" x14ac:dyDescent="0.25">
      <c r="A106" s="80"/>
      <c r="B106" s="44" t="s">
        <v>225</v>
      </c>
      <c r="C106" s="83"/>
      <c r="D106" s="80" t="s">
        <v>227</v>
      </c>
      <c r="E106" s="80" t="s">
        <v>227</v>
      </c>
      <c r="F106" s="17" t="s">
        <v>481</v>
      </c>
      <c r="G106" s="27">
        <v>87.98</v>
      </c>
      <c r="H106" s="27">
        <f>G106*(1+$H$347)</f>
        <v>91.108345248572761</v>
      </c>
      <c r="I106" s="24">
        <f>H106*$H$350</f>
        <v>894.8450425230501</v>
      </c>
    </row>
    <row r="107" spans="1:9" x14ac:dyDescent="0.25">
      <c r="A107" s="81"/>
      <c r="B107" s="43"/>
      <c r="C107" s="84"/>
      <c r="D107" s="81"/>
      <c r="E107" s="81"/>
    </row>
    <row r="108" spans="1:9" x14ac:dyDescent="0.25">
      <c r="A108" s="81"/>
      <c r="B108" s="43"/>
      <c r="C108" s="84"/>
      <c r="D108" s="81"/>
      <c r="E108" s="81"/>
    </row>
    <row r="109" spans="1:9" x14ac:dyDescent="0.25">
      <c r="A109" s="81"/>
      <c r="B109" s="43"/>
      <c r="C109" s="84"/>
      <c r="D109" s="81"/>
      <c r="E109" s="81"/>
    </row>
    <row r="110" spans="1:9" x14ac:dyDescent="0.25">
      <c r="A110" s="81"/>
      <c r="B110" s="43"/>
      <c r="C110" s="84"/>
      <c r="D110" s="81"/>
      <c r="E110" s="81"/>
    </row>
    <row r="111" spans="1:9" x14ac:dyDescent="0.25">
      <c r="A111" s="81"/>
      <c r="B111" s="43"/>
      <c r="C111" s="84"/>
      <c r="D111" s="81"/>
      <c r="E111" s="81"/>
    </row>
    <row r="112" spans="1:9" x14ac:dyDescent="0.25">
      <c r="A112" s="81"/>
      <c r="B112" s="45" t="s">
        <v>187</v>
      </c>
      <c r="C112" s="84"/>
      <c r="D112" s="81"/>
      <c r="E112" s="81"/>
    </row>
    <row r="113" spans="1:9" ht="15.75" thickBot="1" x14ac:dyDescent="0.3">
      <c r="A113" s="82"/>
      <c r="B113" s="46" t="s">
        <v>226</v>
      </c>
      <c r="C113" s="85"/>
      <c r="D113" s="82"/>
      <c r="E113" s="82"/>
    </row>
    <row r="114" spans="1:9" x14ac:dyDescent="0.25">
      <c r="A114" s="80"/>
      <c r="B114" s="44" t="s">
        <v>228</v>
      </c>
      <c r="C114" s="83"/>
      <c r="D114" s="80" t="s">
        <v>183</v>
      </c>
      <c r="E114" s="80" t="s">
        <v>183</v>
      </c>
      <c r="F114" s="17" t="s">
        <v>481</v>
      </c>
      <c r="G114" s="27">
        <v>79.98</v>
      </c>
      <c r="H114" s="27">
        <f>G114*(1+$H$347)</f>
        <v>82.823885576049662</v>
      </c>
      <c r="I114" s="24">
        <f>H114*$H$350</f>
        <v>813.47700046594161</v>
      </c>
    </row>
    <row r="115" spans="1:9" x14ac:dyDescent="0.25">
      <c r="A115" s="81"/>
      <c r="B115" s="43"/>
      <c r="C115" s="84"/>
      <c r="D115" s="81"/>
      <c r="E115" s="81"/>
    </row>
    <row r="116" spans="1:9" x14ac:dyDescent="0.25">
      <c r="A116" s="81"/>
      <c r="B116" s="43"/>
      <c r="C116" s="84"/>
      <c r="D116" s="81"/>
      <c r="E116" s="81"/>
    </row>
    <row r="117" spans="1:9" x14ac:dyDescent="0.25">
      <c r="A117" s="81"/>
      <c r="B117" s="43"/>
      <c r="C117" s="84"/>
      <c r="D117" s="81"/>
      <c r="E117" s="81"/>
    </row>
    <row r="118" spans="1:9" x14ac:dyDescent="0.25">
      <c r="A118" s="81"/>
      <c r="B118" s="43"/>
      <c r="C118" s="84"/>
      <c r="D118" s="81"/>
      <c r="E118" s="81"/>
    </row>
    <row r="119" spans="1:9" x14ac:dyDescent="0.25">
      <c r="A119" s="81"/>
      <c r="B119" s="43"/>
      <c r="C119" s="84"/>
      <c r="D119" s="81"/>
      <c r="E119" s="81"/>
    </row>
    <row r="120" spans="1:9" x14ac:dyDescent="0.25">
      <c r="A120" s="81"/>
      <c r="B120" s="45" t="s">
        <v>187</v>
      </c>
      <c r="C120" s="84"/>
      <c r="D120" s="81"/>
      <c r="E120" s="81"/>
    </row>
    <row r="121" spans="1:9" ht="15.75" thickBot="1" x14ac:dyDescent="0.3">
      <c r="A121" s="82"/>
      <c r="B121" s="46" t="s">
        <v>229</v>
      </c>
      <c r="C121" s="85"/>
      <c r="D121" s="82"/>
      <c r="E121" s="82"/>
    </row>
    <row r="122" spans="1:9" x14ac:dyDescent="0.25">
      <c r="A122" s="80"/>
      <c r="B122" s="44" t="s">
        <v>230</v>
      </c>
      <c r="C122" s="83"/>
      <c r="D122" s="80" t="s">
        <v>196</v>
      </c>
      <c r="E122" s="80" t="s">
        <v>196</v>
      </c>
      <c r="F122" s="17" t="s">
        <v>481</v>
      </c>
      <c r="G122" s="27">
        <v>59.98</v>
      </c>
      <c r="H122" s="27">
        <f>G122*(1+$H$347)</f>
        <v>62.112736394741916</v>
      </c>
      <c r="I122" s="24">
        <f>H122*$H$350</f>
        <v>610.05689532317047</v>
      </c>
    </row>
    <row r="123" spans="1:9" x14ac:dyDescent="0.25">
      <c r="A123" s="81"/>
      <c r="B123" s="43"/>
      <c r="C123" s="84"/>
      <c r="D123" s="81"/>
      <c r="E123" s="81"/>
    </row>
    <row r="124" spans="1:9" x14ac:dyDescent="0.25">
      <c r="A124" s="81"/>
      <c r="B124" s="43"/>
      <c r="C124" s="84"/>
      <c r="D124" s="81"/>
      <c r="E124" s="81"/>
    </row>
    <row r="125" spans="1:9" x14ac:dyDescent="0.25">
      <c r="A125" s="81"/>
      <c r="B125" s="43"/>
      <c r="C125" s="84"/>
      <c r="D125" s="81"/>
      <c r="E125" s="81"/>
    </row>
    <row r="126" spans="1:9" x14ac:dyDescent="0.25">
      <c r="A126" s="81"/>
      <c r="B126" s="43"/>
      <c r="C126" s="84"/>
      <c r="D126" s="81"/>
      <c r="E126" s="81"/>
    </row>
    <row r="127" spans="1:9" x14ac:dyDescent="0.25">
      <c r="A127" s="81"/>
      <c r="B127" s="43"/>
      <c r="C127" s="84"/>
      <c r="D127" s="81"/>
      <c r="E127" s="81"/>
    </row>
    <row r="128" spans="1:9" x14ac:dyDescent="0.25">
      <c r="A128" s="81"/>
      <c r="B128" s="45" t="s">
        <v>231</v>
      </c>
      <c r="C128" s="84"/>
      <c r="D128" s="81"/>
      <c r="E128" s="81"/>
    </row>
    <row r="129" spans="1:9" ht="15.75" thickBot="1" x14ac:dyDescent="0.3">
      <c r="A129" s="82"/>
      <c r="B129" s="46" t="s">
        <v>232</v>
      </c>
      <c r="C129" s="85"/>
      <c r="D129" s="82"/>
      <c r="E129" s="82"/>
    </row>
    <row r="130" spans="1:9" ht="30" x14ac:dyDescent="0.25">
      <c r="A130" s="80"/>
      <c r="B130" s="44" t="s">
        <v>218</v>
      </c>
      <c r="C130" s="83"/>
      <c r="D130" s="80" t="s">
        <v>221</v>
      </c>
      <c r="E130" s="80" t="s">
        <v>224</v>
      </c>
      <c r="F130" s="17" t="s">
        <v>481</v>
      </c>
      <c r="G130" s="27">
        <f>115.16/2</f>
        <v>57.58</v>
      </c>
      <c r="H130" s="27">
        <f>G130*(1+$H$347)</f>
        <v>59.627398492984987</v>
      </c>
      <c r="I130" s="24">
        <f>H130*$H$350</f>
        <v>585.646482706038</v>
      </c>
    </row>
    <row r="131" spans="1:9" x14ac:dyDescent="0.25">
      <c r="A131" s="81"/>
      <c r="B131" s="43"/>
      <c r="C131" s="84"/>
      <c r="D131" s="81"/>
      <c r="E131" s="81"/>
      <c r="F131" s="17" t="s">
        <v>287</v>
      </c>
      <c r="G131" s="27">
        <f>115.16/2</f>
        <v>57.58</v>
      </c>
      <c r="H131" s="27">
        <f>G131*(1+$H$347)</f>
        <v>59.627398492984987</v>
      </c>
      <c r="I131" s="24">
        <f>H131*$H$350</f>
        <v>585.646482706038</v>
      </c>
    </row>
    <row r="132" spans="1:9" x14ac:dyDescent="0.25">
      <c r="A132" s="81"/>
      <c r="B132" s="43"/>
      <c r="C132" s="84"/>
      <c r="D132" s="81"/>
      <c r="E132" s="81"/>
    </row>
    <row r="133" spans="1:9" x14ac:dyDescent="0.25">
      <c r="A133" s="81"/>
      <c r="B133" s="43"/>
      <c r="C133" s="84"/>
      <c r="D133" s="81"/>
      <c r="E133" s="81"/>
    </row>
    <row r="134" spans="1:9" x14ac:dyDescent="0.25">
      <c r="A134" s="81"/>
      <c r="B134" s="43"/>
      <c r="C134" s="84"/>
      <c r="D134" s="81"/>
      <c r="E134" s="81"/>
    </row>
    <row r="135" spans="1:9" x14ac:dyDescent="0.25">
      <c r="A135" s="81"/>
      <c r="B135" s="43"/>
      <c r="C135" s="84"/>
      <c r="D135" s="81"/>
      <c r="E135" s="81"/>
    </row>
    <row r="136" spans="1:9" x14ac:dyDescent="0.25">
      <c r="A136" s="81"/>
      <c r="B136" s="45" t="s">
        <v>233</v>
      </c>
      <c r="C136" s="84"/>
      <c r="D136" s="81"/>
      <c r="E136" s="81"/>
    </row>
    <row r="137" spans="1:9" ht="15.75" thickBot="1" x14ac:dyDescent="0.3">
      <c r="A137" s="82"/>
      <c r="B137" s="46" t="s">
        <v>220</v>
      </c>
      <c r="C137" s="85"/>
      <c r="D137" s="82"/>
      <c r="E137" s="82"/>
    </row>
    <row r="138" spans="1:9" x14ac:dyDescent="0.25">
      <c r="A138" s="80"/>
      <c r="B138" s="44" t="s">
        <v>234</v>
      </c>
      <c r="C138" s="83"/>
      <c r="D138" s="80" t="s">
        <v>237</v>
      </c>
      <c r="E138" s="80" t="s">
        <v>237</v>
      </c>
      <c r="F138" s="17" t="s">
        <v>481</v>
      </c>
      <c r="G138" s="27">
        <v>159.97999999999999</v>
      </c>
      <c r="H138" s="27">
        <f>G138*(1+$H$347)</f>
        <v>165.66848230128062</v>
      </c>
      <c r="I138" s="24">
        <f>H138*$H$350</f>
        <v>1627.1574210370259</v>
      </c>
    </row>
    <row r="139" spans="1:9" x14ac:dyDescent="0.25">
      <c r="A139" s="81"/>
      <c r="B139" s="43"/>
      <c r="C139" s="84"/>
      <c r="D139" s="81"/>
      <c r="E139" s="81"/>
    </row>
    <row r="140" spans="1:9" x14ac:dyDescent="0.25">
      <c r="A140" s="81"/>
      <c r="B140" s="43"/>
      <c r="C140" s="84"/>
      <c r="D140" s="81"/>
      <c r="E140" s="81"/>
    </row>
    <row r="141" spans="1:9" x14ac:dyDescent="0.25">
      <c r="A141" s="81"/>
      <c r="B141" s="43"/>
      <c r="C141" s="84"/>
      <c r="D141" s="81"/>
      <c r="E141" s="81"/>
    </row>
    <row r="142" spans="1:9" x14ac:dyDescent="0.25">
      <c r="A142" s="81"/>
      <c r="B142" s="43"/>
      <c r="C142" s="84"/>
      <c r="D142" s="81"/>
      <c r="E142" s="81"/>
    </row>
    <row r="143" spans="1:9" x14ac:dyDescent="0.25">
      <c r="A143" s="81"/>
      <c r="B143" s="43"/>
      <c r="C143" s="84"/>
      <c r="D143" s="81"/>
      <c r="E143" s="81"/>
    </row>
    <row r="144" spans="1:9" x14ac:dyDescent="0.25">
      <c r="A144" s="81"/>
      <c r="B144" s="45" t="s">
        <v>235</v>
      </c>
      <c r="C144" s="84"/>
      <c r="D144" s="81"/>
      <c r="E144" s="81"/>
    </row>
    <row r="145" spans="1:9" ht="15.75" thickBot="1" x14ac:dyDescent="0.3">
      <c r="A145" s="82"/>
      <c r="B145" s="46" t="s">
        <v>236</v>
      </c>
      <c r="C145" s="85"/>
      <c r="D145" s="82"/>
      <c r="E145" s="82"/>
    </row>
    <row r="146" spans="1:9" x14ac:dyDescent="0.25">
      <c r="A146" s="80"/>
      <c r="B146" s="44" t="s">
        <v>238</v>
      </c>
      <c r="C146" s="83"/>
      <c r="D146" s="80" t="s">
        <v>217</v>
      </c>
      <c r="E146" s="80" t="s">
        <v>217</v>
      </c>
      <c r="F146" s="17" t="s">
        <v>481</v>
      </c>
      <c r="G146" s="27">
        <v>119.98</v>
      </c>
      <c r="H146" s="27">
        <f>G146*(1+$H$347)</f>
        <v>124.24618393866515</v>
      </c>
      <c r="I146" s="24">
        <f>H146*$H$350</f>
        <v>1220.317210751484</v>
      </c>
    </row>
    <row r="147" spans="1:9" x14ac:dyDescent="0.25">
      <c r="A147" s="81"/>
      <c r="B147" s="43"/>
      <c r="C147" s="84"/>
      <c r="D147" s="81"/>
      <c r="E147" s="81"/>
    </row>
    <row r="148" spans="1:9" x14ac:dyDescent="0.25">
      <c r="A148" s="81"/>
      <c r="B148" s="43"/>
      <c r="C148" s="84"/>
      <c r="D148" s="81"/>
      <c r="E148" s="81"/>
    </row>
    <row r="149" spans="1:9" x14ac:dyDescent="0.25">
      <c r="A149" s="81"/>
      <c r="B149" s="43"/>
      <c r="C149" s="84"/>
      <c r="D149" s="81"/>
      <c r="E149" s="81"/>
    </row>
    <row r="150" spans="1:9" x14ac:dyDescent="0.25">
      <c r="A150" s="81"/>
      <c r="B150" s="43"/>
      <c r="C150" s="84"/>
      <c r="D150" s="81"/>
      <c r="E150" s="81"/>
    </row>
    <row r="151" spans="1:9" x14ac:dyDescent="0.25">
      <c r="A151" s="81"/>
      <c r="B151" s="43"/>
      <c r="C151" s="84"/>
      <c r="D151" s="81"/>
      <c r="E151" s="81"/>
    </row>
    <row r="152" spans="1:9" x14ac:dyDescent="0.25">
      <c r="A152" s="81"/>
      <c r="B152" s="45" t="s">
        <v>239</v>
      </c>
      <c r="C152" s="84"/>
      <c r="D152" s="81"/>
      <c r="E152" s="81"/>
    </row>
    <row r="153" spans="1:9" ht="15.75" thickBot="1" x14ac:dyDescent="0.3">
      <c r="A153" s="82"/>
      <c r="B153" s="46" t="s">
        <v>240</v>
      </c>
      <c r="C153" s="85"/>
      <c r="D153" s="82"/>
      <c r="E153" s="82"/>
    </row>
    <row r="154" spans="1:9" ht="30" x14ac:dyDescent="0.25">
      <c r="A154" s="80"/>
      <c r="B154" s="44" t="s">
        <v>218</v>
      </c>
      <c r="C154" s="83"/>
      <c r="D154" s="80" t="s">
        <v>221</v>
      </c>
      <c r="E154" s="80" t="s">
        <v>221</v>
      </c>
      <c r="F154" s="17" t="s">
        <v>88</v>
      </c>
      <c r="G154" s="27">
        <v>57.58</v>
      </c>
      <c r="H154" s="27">
        <f>G154*(1+$H$347)</f>
        <v>59.627398492984987</v>
      </c>
      <c r="I154" s="24">
        <f>H154*$H$350</f>
        <v>585.646482706038</v>
      </c>
    </row>
    <row r="155" spans="1:9" x14ac:dyDescent="0.25">
      <c r="A155" s="81"/>
      <c r="B155" s="43"/>
      <c r="C155" s="84"/>
      <c r="D155" s="81"/>
      <c r="E155" s="81"/>
    </row>
    <row r="156" spans="1:9" x14ac:dyDescent="0.25">
      <c r="A156" s="81"/>
      <c r="B156" s="43"/>
      <c r="C156" s="84"/>
      <c r="D156" s="81"/>
      <c r="E156" s="81"/>
    </row>
    <row r="157" spans="1:9" x14ac:dyDescent="0.25">
      <c r="A157" s="81"/>
      <c r="B157" s="43"/>
      <c r="C157" s="84"/>
      <c r="D157" s="81"/>
      <c r="E157" s="81"/>
    </row>
    <row r="158" spans="1:9" x14ac:dyDescent="0.25">
      <c r="A158" s="81"/>
      <c r="B158" s="43"/>
      <c r="C158" s="84"/>
      <c r="D158" s="81"/>
      <c r="E158" s="81"/>
    </row>
    <row r="159" spans="1:9" x14ac:dyDescent="0.25">
      <c r="A159" s="81"/>
      <c r="B159" s="43"/>
      <c r="C159" s="84"/>
      <c r="D159" s="81"/>
      <c r="E159" s="81"/>
    </row>
    <row r="160" spans="1:9" x14ac:dyDescent="0.25">
      <c r="A160" s="81"/>
      <c r="B160" s="45" t="s">
        <v>211</v>
      </c>
      <c r="C160" s="84"/>
      <c r="D160" s="81"/>
      <c r="E160" s="81"/>
    </row>
    <row r="161" spans="1:9" ht="15.75" thickBot="1" x14ac:dyDescent="0.3">
      <c r="A161" s="82"/>
      <c r="B161" s="46" t="s">
        <v>220</v>
      </c>
      <c r="C161" s="85"/>
      <c r="D161" s="82"/>
      <c r="E161" s="82"/>
    </row>
    <row r="162" spans="1:9" x14ac:dyDescent="0.25">
      <c r="A162" s="80"/>
      <c r="B162" s="44" t="s">
        <v>241</v>
      </c>
      <c r="C162" s="83"/>
      <c r="D162" s="80" t="s">
        <v>243</v>
      </c>
      <c r="E162" s="80" t="s">
        <v>243</v>
      </c>
      <c r="F162" s="17" t="s">
        <v>88</v>
      </c>
      <c r="G162" s="27">
        <v>86.38</v>
      </c>
      <c r="H162" s="27">
        <f>G162*(1+$H$347)</f>
        <v>89.451453314068132</v>
      </c>
      <c r="I162" s="24">
        <f>H162*$H$350</f>
        <v>878.57143411162838</v>
      </c>
    </row>
    <row r="163" spans="1:9" x14ac:dyDescent="0.25">
      <c r="A163" s="81"/>
      <c r="B163" s="43"/>
      <c r="C163" s="84"/>
      <c r="D163" s="81"/>
      <c r="E163" s="81"/>
    </row>
    <row r="164" spans="1:9" x14ac:dyDescent="0.25">
      <c r="A164" s="81"/>
      <c r="B164" s="43"/>
      <c r="C164" s="84"/>
      <c r="D164" s="81"/>
      <c r="E164" s="81"/>
    </row>
    <row r="165" spans="1:9" x14ac:dyDescent="0.25">
      <c r="A165" s="81"/>
      <c r="B165" s="43"/>
      <c r="C165" s="84"/>
      <c r="D165" s="81"/>
      <c r="E165" s="81"/>
    </row>
    <row r="166" spans="1:9" x14ac:dyDescent="0.25">
      <c r="A166" s="81"/>
      <c r="B166" s="43"/>
      <c r="C166" s="84"/>
      <c r="D166" s="81"/>
      <c r="E166" s="81"/>
    </row>
    <row r="167" spans="1:9" x14ac:dyDescent="0.25">
      <c r="A167" s="81"/>
      <c r="B167" s="43"/>
      <c r="C167" s="84"/>
      <c r="D167" s="81"/>
      <c r="E167" s="81"/>
    </row>
    <row r="168" spans="1:9" x14ac:dyDescent="0.25">
      <c r="A168" s="81"/>
      <c r="B168" s="45" t="s">
        <v>211</v>
      </c>
      <c r="C168" s="84"/>
      <c r="D168" s="81"/>
      <c r="E168" s="81"/>
    </row>
    <row r="169" spans="1:9" ht="15.75" thickBot="1" x14ac:dyDescent="0.3">
      <c r="A169" s="82"/>
      <c r="B169" s="46" t="s">
        <v>242</v>
      </c>
      <c r="C169" s="85"/>
      <c r="D169" s="82"/>
      <c r="E169" s="82"/>
    </row>
    <row r="170" spans="1:9" x14ac:dyDescent="0.25">
      <c r="A170" s="80"/>
      <c r="B170" s="44" t="s">
        <v>244</v>
      </c>
      <c r="C170" s="83"/>
      <c r="D170" s="80" t="s">
        <v>217</v>
      </c>
      <c r="E170" s="80" t="s">
        <v>217</v>
      </c>
      <c r="F170" s="17" t="s">
        <v>88</v>
      </c>
      <c r="G170" s="27">
        <v>119.98</v>
      </c>
      <c r="H170" s="27">
        <f>G170*(1+$H$347)</f>
        <v>124.24618393866515</v>
      </c>
      <c r="I170" s="24">
        <f>H170*$H$350</f>
        <v>1220.317210751484</v>
      </c>
    </row>
    <row r="171" spans="1:9" x14ac:dyDescent="0.25">
      <c r="A171" s="81"/>
      <c r="B171" s="43"/>
      <c r="C171" s="84"/>
      <c r="D171" s="81"/>
      <c r="E171" s="81"/>
    </row>
    <row r="172" spans="1:9" x14ac:dyDescent="0.25">
      <c r="A172" s="81"/>
      <c r="B172" s="43"/>
      <c r="C172" s="84"/>
      <c r="D172" s="81"/>
      <c r="E172" s="81"/>
    </row>
    <row r="173" spans="1:9" x14ac:dyDescent="0.25">
      <c r="A173" s="81"/>
      <c r="B173" s="43"/>
      <c r="C173" s="84"/>
      <c r="D173" s="81"/>
      <c r="E173" s="81"/>
    </row>
    <row r="174" spans="1:9" x14ac:dyDescent="0.25">
      <c r="A174" s="81"/>
      <c r="B174" s="43"/>
      <c r="C174" s="84"/>
      <c r="D174" s="81"/>
      <c r="E174" s="81"/>
    </row>
    <row r="175" spans="1:9" x14ac:dyDescent="0.25">
      <c r="A175" s="81"/>
      <c r="B175" s="43"/>
      <c r="C175" s="84"/>
      <c r="D175" s="81"/>
      <c r="E175" s="81"/>
    </row>
    <row r="176" spans="1:9" x14ac:dyDescent="0.25">
      <c r="A176" s="81"/>
      <c r="B176" s="45" t="s">
        <v>211</v>
      </c>
      <c r="C176" s="84"/>
      <c r="D176" s="81"/>
      <c r="E176" s="81"/>
    </row>
    <row r="177" spans="1:9" ht="15.75" thickBot="1" x14ac:dyDescent="0.3">
      <c r="A177" s="82"/>
      <c r="B177" s="46" t="s">
        <v>245</v>
      </c>
      <c r="C177" s="85"/>
      <c r="D177" s="82"/>
      <c r="E177" s="82"/>
    </row>
    <row r="178" spans="1:9" x14ac:dyDescent="0.25">
      <c r="A178" s="80"/>
      <c r="B178" s="44" t="s">
        <v>246</v>
      </c>
      <c r="C178" s="83"/>
      <c r="D178" s="80" t="s">
        <v>248</v>
      </c>
      <c r="E178" s="80" t="s">
        <v>248</v>
      </c>
      <c r="F178" s="17" t="s">
        <v>286</v>
      </c>
      <c r="G178" s="27">
        <v>107.98</v>
      </c>
      <c r="H178" s="27">
        <f>G178*(1+$H$347)</f>
        <v>111.81949442988051</v>
      </c>
      <c r="I178" s="24">
        <f>H178*$H$350</f>
        <v>1098.2651476658214</v>
      </c>
    </row>
    <row r="179" spans="1:9" x14ac:dyDescent="0.25">
      <c r="A179" s="81"/>
      <c r="B179" s="43"/>
      <c r="C179" s="84"/>
      <c r="D179" s="81"/>
      <c r="E179" s="81"/>
    </row>
    <row r="180" spans="1:9" x14ac:dyDescent="0.25">
      <c r="A180" s="81"/>
      <c r="B180" s="43"/>
      <c r="C180" s="84"/>
      <c r="D180" s="81"/>
      <c r="E180" s="81"/>
    </row>
    <row r="181" spans="1:9" x14ac:dyDescent="0.25">
      <c r="A181" s="81"/>
      <c r="B181" s="43"/>
      <c r="C181" s="84"/>
      <c r="D181" s="81"/>
      <c r="E181" s="81"/>
    </row>
    <row r="182" spans="1:9" x14ac:dyDescent="0.25">
      <c r="A182" s="81"/>
      <c r="B182" s="43"/>
      <c r="C182" s="84"/>
      <c r="D182" s="81"/>
      <c r="E182" s="81"/>
    </row>
    <row r="183" spans="1:9" x14ac:dyDescent="0.25">
      <c r="A183" s="81"/>
      <c r="B183" s="43"/>
      <c r="C183" s="84"/>
      <c r="D183" s="81"/>
      <c r="E183" s="81"/>
    </row>
    <row r="184" spans="1:9" x14ac:dyDescent="0.25">
      <c r="A184" s="81"/>
      <c r="B184" s="45" t="s">
        <v>235</v>
      </c>
      <c r="C184" s="84"/>
      <c r="D184" s="81"/>
      <c r="E184" s="81"/>
    </row>
    <row r="185" spans="1:9" ht="15.75" thickBot="1" x14ac:dyDescent="0.3">
      <c r="A185" s="82"/>
      <c r="B185" s="46" t="s">
        <v>247</v>
      </c>
      <c r="C185" s="85"/>
      <c r="D185" s="82"/>
      <c r="E185" s="82"/>
    </row>
    <row r="186" spans="1:9" ht="30" x14ac:dyDescent="0.25">
      <c r="A186" s="80"/>
      <c r="B186" s="44" t="s">
        <v>222</v>
      </c>
      <c r="C186" s="83"/>
      <c r="D186" s="80" t="s">
        <v>221</v>
      </c>
      <c r="E186" s="80" t="s">
        <v>224</v>
      </c>
      <c r="F186" s="17" t="s">
        <v>92</v>
      </c>
      <c r="G186" s="27">
        <f>115.16/2</f>
        <v>57.58</v>
      </c>
      <c r="H186" s="27">
        <f>G186*(1+$H$347)</f>
        <v>59.627398492984987</v>
      </c>
      <c r="I186" s="24">
        <f>H186*$H$350</f>
        <v>585.646482706038</v>
      </c>
    </row>
    <row r="187" spans="1:9" x14ac:dyDescent="0.25">
      <c r="A187" s="81"/>
      <c r="B187" s="43"/>
      <c r="C187" s="84"/>
      <c r="D187" s="81"/>
      <c r="E187" s="81"/>
      <c r="F187" s="17" t="s">
        <v>284</v>
      </c>
      <c r="G187" s="27">
        <f>115.16/2</f>
        <v>57.58</v>
      </c>
      <c r="H187" s="27">
        <f>G187*(1+$H$347)</f>
        <v>59.627398492984987</v>
      </c>
      <c r="I187" s="24">
        <f>H187*$H$350</f>
        <v>585.646482706038</v>
      </c>
    </row>
    <row r="188" spans="1:9" x14ac:dyDescent="0.25">
      <c r="A188" s="81"/>
      <c r="B188" s="43"/>
      <c r="C188" s="84"/>
      <c r="D188" s="81"/>
      <c r="E188" s="81"/>
    </row>
    <row r="189" spans="1:9" x14ac:dyDescent="0.25">
      <c r="A189" s="81"/>
      <c r="B189" s="43"/>
      <c r="C189" s="84"/>
      <c r="D189" s="81"/>
      <c r="E189" s="81"/>
    </row>
    <row r="190" spans="1:9" x14ac:dyDescent="0.25">
      <c r="A190" s="81"/>
      <c r="B190" s="43"/>
      <c r="C190" s="84"/>
      <c r="D190" s="81"/>
      <c r="E190" s="81"/>
    </row>
    <row r="191" spans="1:9" x14ac:dyDescent="0.25">
      <c r="A191" s="81"/>
      <c r="B191" s="43"/>
      <c r="C191" s="84"/>
      <c r="D191" s="81"/>
      <c r="E191" s="81"/>
    </row>
    <row r="192" spans="1:9" x14ac:dyDescent="0.25">
      <c r="A192" s="81"/>
      <c r="B192" s="45" t="s">
        <v>249</v>
      </c>
      <c r="C192" s="84"/>
      <c r="D192" s="81"/>
      <c r="E192" s="81"/>
    </row>
    <row r="193" spans="1:9" ht="15.75" thickBot="1" x14ac:dyDescent="0.3">
      <c r="A193" s="82"/>
      <c r="B193" s="46" t="s">
        <v>223</v>
      </c>
      <c r="C193" s="85"/>
      <c r="D193" s="82"/>
      <c r="E193" s="82"/>
    </row>
    <row r="194" spans="1:9" ht="30" x14ac:dyDescent="0.25">
      <c r="A194" s="80"/>
      <c r="B194" s="44" t="s">
        <v>222</v>
      </c>
      <c r="C194" s="83"/>
      <c r="D194" s="80" t="s">
        <v>221</v>
      </c>
      <c r="E194" s="80" t="s">
        <v>221</v>
      </c>
      <c r="F194" s="17" t="s">
        <v>286</v>
      </c>
      <c r="G194" s="27">
        <f>115.16/2</f>
        <v>57.58</v>
      </c>
      <c r="H194" s="27">
        <f>G194*(1+$H$347)</f>
        <v>59.627398492984987</v>
      </c>
      <c r="I194" s="24">
        <f>H194*$H$350</f>
        <v>585.646482706038</v>
      </c>
    </row>
    <row r="195" spans="1:9" x14ac:dyDescent="0.25">
      <c r="A195" s="81"/>
      <c r="B195" s="43"/>
      <c r="C195" s="84"/>
      <c r="D195" s="81"/>
      <c r="E195" s="81"/>
    </row>
    <row r="196" spans="1:9" x14ac:dyDescent="0.25">
      <c r="A196" s="81"/>
      <c r="B196" s="43"/>
      <c r="C196" s="84"/>
      <c r="D196" s="81"/>
      <c r="E196" s="81"/>
    </row>
    <row r="197" spans="1:9" x14ac:dyDescent="0.25">
      <c r="A197" s="81"/>
      <c r="B197" s="43"/>
      <c r="C197" s="84"/>
      <c r="D197" s="81"/>
      <c r="E197" s="81"/>
    </row>
    <row r="198" spans="1:9" x14ac:dyDescent="0.25">
      <c r="A198" s="81"/>
      <c r="B198" s="43"/>
      <c r="C198" s="84"/>
      <c r="D198" s="81"/>
      <c r="E198" s="81"/>
    </row>
    <row r="199" spans="1:9" x14ac:dyDescent="0.25">
      <c r="A199" s="81"/>
      <c r="B199" s="43"/>
      <c r="C199" s="84"/>
      <c r="D199" s="81"/>
      <c r="E199" s="81"/>
    </row>
    <row r="200" spans="1:9" x14ac:dyDescent="0.25">
      <c r="A200" s="81"/>
      <c r="B200" s="45" t="s">
        <v>233</v>
      </c>
      <c r="C200" s="84"/>
      <c r="D200" s="81"/>
      <c r="E200" s="81"/>
    </row>
    <row r="201" spans="1:9" ht="15.75" thickBot="1" x14ac:dyDescent="0.3">
      <c r="A201" s="82"/>
      <c r="B201" s="46" t="s">
        <v>223</v>
      </c>
      <c r="C201" s="85"/>
      <c r="D201" s="82"/>
      <c r="E201" s="82"/>
    </row>
    <row r="202" spans="1:9" x14ac:dyDescent="0.25">
      <c r="A202" s="80"/>
      <c r="B202" s="44" t="s">
        <v>203</v>
      </c>
      <c r="C202" s="83"/>
      <c r="D202" s="80" t="s">
        <v>206</v>
      </c>
      <c r="E202" s="80" t="s">
        <v>206</v>
      </c>
      <c r="F202" s="17" t="s">
        <v>92</v>
      </c>
      <c r="G202" s="27">
        <v>23.98</v>
      </c>
      <c r="H202" s="27">
        <f>G202*(1+$H$347)</f>
        <v>24.832667868387983</v>
      </c>
      <c r="I202" s="24">
        <f>H202*$H$350</f>
        <v>243.90070606618255</v>
      </c>
    </row>
    <row r="203" spans="1:9" x14ac:dyDescent="0.25">
      <c r="A203" s="81"/>
      <c r="B203" s="43"/>
      <c r="C203" s="84"/>
      <c r="D203" s="81"/>
      <c r="E203" s="81"/>
    </row>
    <row r="204" spans="1:9" x14ac:dyDescent="0.25">
      <c r="A204" s="81"/>
      <c r="B204" s="43"/>
      <c r="C204" s="84"/>
      <c r="D204" s="81"/>
      <c r="E204" s="81"/>
    </row>
    <row r="205" spans="1:9" x14ac:dyDescent="0.25">
      <c r="A205" s="81"/>
      <c r="B205" s="43"/>
      <c r="C205" s="84"/>
      <c r="D205" s="81"/>
      <c r="E205" s="81"/>
    </row>
    <row r="206" spans="1:9" x14ac:dyDescent="0.25">
      <c r="A206" s="81"/>
      <c r="B206" s="43"/>
      <c r="C206" s="84"/>
      <c r="D206" s="81"/>
      <c r="E206" s="81"/>
    </row>
    <row r="207" spans="1:9" x14ac:dyDescent="0.25">
      <c r="A207" s="81"/>
      <c r="B207" s="43"/>
      <c r="C207" s="84"/>
      <c r="D207" s="81"/>
      <c r="E207" s="81"/>
    </row>
    <row r="208" spans="1:9" x14ac:dyDescent="0.25">
      <c r="A208" s="81"/>
      <c r="B208" s="45" t="s">
        <v>250</v>
      </c>
      <c r="C208" s="84"/>
      <c r="D208" s="81"/>
      <c r="E208" s="81"/>
    </row>
    <row r="209" spans="1:9" ht="15.75" thickBot="1" x14ac:dyDescent="0.3">
      <c r="A209" s="82"/>
      <c r="B209" s="46" t="s">
        <v>205</v>
      </c>
      <c r="C209" s="85"/>
      <c r="D209" s="82"/>
      <c r="E209" s="82"/>
    </row>
    <row r="210" spans="1:9" x14ac:dyDescent="0.25">
      <c r="A210" s="80"/>
      <c r="B210" s="44" t="s">
        <v>241</v>
      </c>
      <c r="C210" s="83"/>
      <c r="D210" s="80" t="s">
        <v>243</v>
      </c>
      <c r="E210" s="80" t="s">
        <v>243</v>
      </c>
      <c r="F210" s="17" t="s">
        <v>52</v>
      </c>
      <c r="G210" s="27">
        <v>86.38</v>
      </c>
      <c r="H210" s="27">
        <f>G210*(1+$H$347)</f>
        <v>89.451453314068132</v>
      </c>
      <c r="I210" s="24">
        <f>H210*$H$350</f>
        <v>878.57143411162838</v>
      </c>
    </row>
    <row r="211" spans="1:9" x14ac:dyDescent="0.25">
      <c r="A211" s="81"/>
      <c r="B211" s="43"/>
      <c r="C211" s="84"/>
      <c r="D211" s="81"/>
      <c r="E211" s="81"/>
    </row>
    <row r="212" spans="1:9" x14ac:dyDescent="0.25">
      <c r="A212" s="81"/>
      <c r="B212" s="43"/>
      <c r="C212" s="84"/>
      <c r="D212" s="81"/>
      <c r="E212" s="81"/>
    </row>
    <row r="213" spans="1:9" x14ac:dyDescent="0.25">
      <c r="A213" s="81"/>
      <c r="B213" s="43"/>
      <c r="C213" s="84"/>
      <c r="D213" s="81"/>
      <c r="E213" s="81"/>
    </row>
    <row r="214" spans="1:9" x14ac:dyDescent="0.25">
      <c r="A214" s="81"/>
      <c r="B214" s="43"/>
      <c r="C214" s="84"/>
      <c r="D214" s="81"/>
      <c r="E214" s="81"/>
    </row>
    <row r="215" spans="1:9" x14ac:dyDescent="0.25">
      <c r="A215" s="81"/>
      <c r="B215" s="43"/>
      <c r="C215" s="84"/>
      <c r="D215" s="81"/>
      <c r="E215" s="81"/>
    </row>
    <row r="216" spans="1:9" x14ac:dyDescent="0.25">
      <c r="A216" s="81"/>
      <c r="B216" s="45" t="s">
        <v>235</v>
      </c>
      <c r="C216" s="84"/>
      <c r="D216" s="81"/>
      <c r="E216" s="81"/>
    </row>
    <row r="217" spans="1:9" ht="15.75" thickBot="1" x14ac:dyDescent="0.3">
      <c r="A217" s="82"/>
      <c r="B217" s="46" t="s">
        <v>242</v>
      </c>
      <c r="C217" s="85"/>
      <c r="D217" s="82"/>
      <c r="E217" s="82"/>
    </row>
    <row r="218" spans="1:9" x14ac:dyDescent="0.25">
      <c r="A218" s="80"/>
      <c r="B218" s="44" t="s">
        <v>251</v>
      </c>
      <c r="C218" s="83"/>
      <c r="D218" s="80" t="s">
        <v>254</v>
      </c>
      <c r="E218" s="80" t="s">
        <v>254</v>
      </c>
      <c r="F218" s="17" t="s">
        <v>92</v>
      </c>
      <c r="G218" s="27">
        <v>11.98</v>
      </c>
      <c r="H218" s="27">
        <f>G218*(1+$H$347)</f>
        <v>12.405978359603338</v>
      </c>
      <c r="I218" s="24">
        <f>H218*$H$350</f>
        <v>121.8486429805199</v>
      </c>
    </row>
    <row r="219" spans="1:9" x14ac:dyDescent="0.25">
      <c r="A219" s="81"/>
      <c r="B219" s="43"/>
      <c r="C219" s="84"/>
      <c r="D219" s="81"/>
      <c r="E219" s="81"/>
    </row>
    <row r="220" spans="1:9" x14ac:dyDescent="0.25">
      <c r="A220" s="81"/>
      <c r="B220" s="43"/>
      <c r="C220" s="84"/>
      <c r="D220" s="81"/>
      <c r="E220" s="81"/>
    </row>
    <row r="221" spans="1:9" x14ac:dyDescent="0.25">
      <c r="A221" s="81"/>
      <c r="B221" s="43"/>
      <c r="C221" s="84"/>
      <c r="D221" s="81"/>
      <c r="E221" s="81"/>
    </row>
    <row r="222" spans="1:9" x14ac:dyDescent="0.25">
      <c r="A222" s="81"/>
      <c r="B222" s="43"/>
      <c r="C222" s="84"/>
      <c r="D222" s="81"/>
      <c r="E222" s="81"/>
    </row>
    <row r="223" spans="1:9" x14ac:dyDescent="0.25">
      <c r="A223" s="81"/>
      <c r="B223" s="43"/>
      <c r="C223" s="84"/>
      <c r="D223" s="81"/>
      <c r="E223" s="81"/>
    </row>
    <row r="224" spans="1:9" x14ac:dyDescent="0.25">
      <c r="A224" s="81"/>
      <c r="B224" s="45" t="s">
        <v>252</v>
      </c>
      <c r="C224" s="84"/>
      <c r="D224" s="81"/>
      <c r="E224" s="81"/>
    </row>
    <row r="225" spans="1:9" ht="15.75" thickBot="1" x14ac:dyDescent="0.3">
      <c r="A225" s="82"/>
      <c r="B225" s="46" t="s">
        <v>253</v>
      </c>
      <c r="C225" s="85"/>
      <c r="D225" s="82"/>
      <c r="E225" s="82"/>
    </row>
    <row r="226" spans="1:9" x14ac:dyDescent="0.25">
      <c r="A226" s="80"/>
      <c r="B226" s="44" t="s">
        <v>255</v>
      </c>
      <c r="C226" s="83"/>
      <c r="D226" s="80" t="s">
        <v>196</v>
      </c>
      <c r="E226" s="80" t="s">
        <v>196</v>
      </c>
      <c r="F226" s="17" t="s">
        <v>283</v>
      </c>
      <c r="G226" s="27">
        <v>59.98</v>
      </c>
      <c r="H226" s="27">
        <f>G226*(1+$H$347)</f>
        <v>62.112736394741916</v>
      </c>
      <c r="I226" s="24">
        <f>H226*$H$350</f>
        <v>610.05689532317047</v>
      </c>
    </row>
    <row r="227" spans="1:9" x14ac:dyDescent="0.25">
      <c r="A227" s="81"/>
      <c r="B227" s="43"/>
      <c r="C227" s="84"/>
      <c r="D227" s="81"/>
      <c r="E227" s="81"/>
    </row>
    <row r="228" spans="1:9" x14ac:dyDescent="0.25">
      <c r="A228" s="81"/>
      <c r="B228" s="43"/>
      <c r="C228" s="84"/>
      <c r="D228" s="81"/>
      <c r="E228" s="81"/>
    </row>
    <row r="229" spans="1:9" x14ac:dyDescent="0.25">
      <c r="A229" s="81"/>
      <c r="B229" s="43"/>
      <c r="C229" s="84"/>
      <c r="D229" s="81"/>
      <c r="E229" s="81"/>
    </row>
    <row r="230" spans="1:9" x14ac:dyDescent="0.25">
      <c r="A230" s="81"/>
      <c r="B230" s="43"/>
      <c r="C230" s="84"/>
      <c r="D230" s="81"/>
      <c r="E230" s="81"/>
    </row>
    <row r="231" spans="1:9" x14ac:dyDescent="0.25">
      <c r="A231" s="81"/>
      <c r="B231" s="43"/>
      <c r="C231" s="84"/>
      <c r="D231" s="81"/>
      <c r="E231" s="81"/>
    </row>
    <row r="232" spans="1:9" x14ac:dyDescent="0.25">
      <c r="A232" s="81"/>
      <c r="B232" s="45" t="s">
        <v>249</v>
      </c>
      <c r="C232" s="84"/>
      <c r="D232" s="81"/>
      <c r="E232" s="81"/>
    </row>
    <row r="233" spans="1:9" ht="15.75" thickBot="1" x14ac:dyDescent="0.3">
      <c r="A233" s="82"/>
      <c r="B233" s="46" t="s">
        <v>256</v>
      </c>
      <c r="C233" s="85"/>
      <c r="D233" s="82"/>
      <c r="E233" s="82"/>
    </row>
    <row r="234" spans="1:9" x14ac:dyDescent="0.25">
      <c r="A234" s="80"/>
      <c r="B234" s="44" t="s">
        <v>257</v>
      </c>
      <c r="C234" s="83"/>
      <c r="D234" s="80" t="s">
        <v>259</v>
      </c>
      <c r="E234" s="80" t="s">
        <v>259</v>
      </c>
      <c r="F234" s="17" t="s">
        <v>283</v>
      </c>
      <c r="G234" s="27">
        <v>199.98</v>
      </c>
      <c r="H234" s="27">
        <f>G234*(1+$H$347)</f>
        <v>207.09078066389611</v>
      </c>
      <c r="I234" s="24">
        <f>H234*$H$350</f>
        <v>2033.9976313225682</v>
      </c>
    </row>
    <row r="235" spans="1:9" x14ac:dyDescent="0.25">
      <c r="A235" s="81"/>
      <c r="B235" s="43"/>
      <c r="C235" s="84"/>
      <c r="D235" s="81"/>
      <c r="E235" s="81"/>
    </row>
    <row r="236" spans="1:9" x14ac:dyDescent="0.25">
      <c r="A236" s="81"/>
      <c r="B236" s="43"/>
      <c r="C236" s="84"/>
      <c r="D236" s="81"/>
      <c r="E236" s="81"/>
    </row>
    <row r="237" spans="1:9" x14ac:dyDescent="0.25">
      <c r="A237" s="81"/>
      <c r="B237" s="43"/>
      <c r="C237" s="84"/>
      <c r="D237" s="81"/>
      <c r="E237" s="81"/>
    </row>
    <row r="238" spans="1:9" x14ac:dyDescent="0.25">
      <c r="A238" s="81"/>
      <c r="B238" s="43"/>
      <c r="C238" s="84"/>
      <c r="D238" s="81"/>
      <c r="E238" s="81"/>
    </row>
    <row r="239" spans="1:9" x14ac:dyDescent="0.25">
      <c r="A239" s="81"/>
      <c r="B239" s="43"/>
      <c r="C239" s="84"/>
      <c r="D239" s="81"/>
      <c r="E239" s="81"/>
    </row>
    <row r="240" spans="1:9" x14ac:dyDescent="0.25">
      <c r="A240" s="81"/>
      <c r="B240" s="45" t="s">
        <v>249</v>
      </c>
      <c r="C240" s="84"/>
      <c r="D240" s="81"/>
      <c r="E240" s="81"/>
    </row>
    <row r="241" spans="1:9" ht="15.75" thickBot="1" x14ac:dyDescent="0.3">
      <c r="A241" s="82"/>
      <c r="B241" s="46" t="s">
        <v>258</v>
      </c>
      <c r="C241" s="85"/>
      <c r="D241" s="82"/>
      <c r="E241" s="82"/>
    </row>
    <row r="242" spans="1:9" ht="30" x14ac:dyDescent="0.25">
      <c r="A242" s="80"/>
      <c r="B242" s="44" t="s">
        <v>218</v>
      </c>
      <c r="C242" s="83"/>
      <c r="D242" s="80" t="s">
        <v>221</v>
      </c>
      <c r="E242" s="80" t="s">
        <v>221</v>
      </c>
      <c r="F242" s="17" t="s">
        <v>88</v>
      </c>
      <c r="G242" s="27">
        <v>57.58</v>
      </c>
      <c r="H242" s="27">
        <f>G242*(1+$H$347)</f>
        <v>59.627398492984987</v>
      </c>
      <c r="I242" s="24">
        <f>H242*$H$350</f>
        <v>585.646482706038</v>
      </c>
    </row>
    <row r="243" spans="1:9" x14ac:dyDescent="0.25">
      <c r="A243" s="81"/>
      <c r="B243" s="43"/>
      <c r="C243" s="84"/>
      <c r="D243" s="81"/>
      <c r="E243" s="81"/>
      <c r="G243" s="56"/>
    </row>
    <row r="244" spans="1:9" x14ac:dyDescent="0.25">
      <c r="A244" s="81"/>
      <c r="B244" s="43"/>
      <c r="C244" s="84"/>
      <c r="D244" s="81"/>
      <c r="E244" s="81"/>
    </row>
    <row r="245" spans="1:9" x14ac:dyDescent="0.25">
      <c r="A245" s="81"/>
      <c r="B245" s="43"/>
      <c r="C245" s="84"/>
      <c r="D245" s="81"/>
      <c r="E245" s="81"/>
    </row>
    <row r="246" spans="1:9" x14ac:dyDescent="0.25">
      <c r="A246" s="81"/>
      <c r="B246" s="43"/>
      <c r="C246" s="84"/>
      <c r="D246" s="81"/>
      <c r="E246" s="81"/>
    </row>
    <row r="247" spans="1:9" x14ac:dyDescent="0.25">
      <c r="A247" s="81"/>
      <c r="B247" s="43"/>
      <c r="C247" s="84"/>
      <c r="D247" s="81"/>
      <c r="E247" s="81"/>
    </row>
    <row r="248" spans="1:9" x14ac:dyDescent="0.25">
      <c r="A248" s="81"/>
      <c r="B248" s="45" t="s">
        <v>235</v>
      </c>
      <c r="C248" s="84"/>
      <c r="D248" s="81"/>
      <c r="E248" s="81"/>
    </row>
    <row r="249" spans="1:9" ht="15.75" thickBot="1" x14ac:dyDescent="0.3">
      <c r="A249" s="82"/>
      <c r="B249" s="46" t="s">
        <v>220</v>
      </c>
      <c r="C249" s="85"/>
      <c r="D249" s="82"/>
      <c r="E249" s="82"/>
    </row>
    <row r="250" spans="1:9" x14ac:dyDescent="0.25">
      <c r="A250" s="80"/>
      <c r="B250" s="44" t="s">
        <v>260</v>
      </c>
      <c r="C250" s="83"/>
      <c r="D250" s="80" t="s">
        <v>262</v>
      </c>
      <c r="E250" s="80" t="s">
        <v>262</v>
      </c>
      <c r="F250" s="17" t="s">
        <v>90</v>
      </c>
      <c r="G250" s="27">
        <v>99.98</v>
      </c>
      <c r="H250" s="27">
        <f>G250*(1+$H$347)</f>
        <v>103.53503475735741</v>
      </c>
      <c r="I250" s="24">
        <f>H250*$H$350</f>
        <v>1016.8971056087128</v>
      </c>
    </row>
    <row r="251" spans="1:9" x14ac:dyDescent="0.25">
      <c r="A251" s="81"/>
      <c r="B251" s="43"/>
      <c r="C251" s="84"/>
      <c r="D251" s="81"/>
      <c r="E251" s="81"/>
    </row>
    <row r="252" spans="1:9" x14ac:dyDescent="0.25">
      <c r="A252" s="81"/>
      <c r="B252" s="43"/>
      <c r="C252" s="84"/>
      <c r="D252" s="81"/>
      <c r="E252" s="81"/>
    </row>
    <row r="253" spans="1:9" x14ac:dyDescent="0.25">
      <c r="A253" s="81"/>
      <c r="B253" s="43"/>
      <c r="C253" s="84"/>
      <c r="D253" s="81"/>
      <c r="E253" s="81"/>
    </row>
    <row r="254" spans="1:9" x14ac:dyDescent="0.25">
      <c r="A254" s="81"/>
      <c r="B254" s="43"/>
      <c r="C254" s="84"/>
      <c r="D254" s="81"/>
      <c r="E254" s="81"/>
    </row>
    <row r="255" spans="1:9" x14ac:dyDescent="0.25">
      <c r="A255" s="81"/>
      <c r="B255" s="43"/>
      <c r="C255" s="84"/>
      <c r="D255" s="81"/>
      <c r="E255" s="81"/>
    </row>
    <row r="256" spans="1:9" x14ac:dyDescent="0.25">
      <c r="A256" s="81"/>
      <c r="B256" s="45" t="s">
        <v>211</v>
      </c>
      <c r="C256" s="84"/>
      <c r="D256" s="81"/>
      <c r="E256" s="81"/>
    </row>
    <row r="257" spans="1:9" ht="15.75" thickBot="1" x14ac:dyDescent="0.3">
      <c r="A257" s="82"/>
      <c r="B257" s="46" t="s">
        <v>261</v>
      </c>
      <c r="C257" s="85"/>
      <c r="D257" s="82"/>
      <c r="E257" s="82"/>
    </row>
    <row r="258" spans="1:9" x14ac:dyDescent="0.25">
      <c r="A258" s="80"/>
      <c r="B258" s="44" t="s">
        <v>263</v>
      </c>
      <c r="C258" s="83"/>
      <c r="D258" s="80" t="s">
        <v>265</v>
      </c>
      <c r="E258" s="80" t="s">
        <v>265</v>
      </c>
      <c r="F258" s="17" t="s">
        <v>88</v>
      </c>
      <c r="G258" s="27">
        <v>67.98</v>
      </c>
      <c r="H258" s="27">
        <f>G258*(1+$H$347)</f>
        <v>70.397196067265014</v>
      </c>
      <c r="I258" s="24">
        <f>H258*$H$350</f>
        <v>691.42493738027895</v>
      </c>
    </row>
    <row r="259" spans="1:9" x14ac:dyDescent="0.25">
      <c r="A259" s="81"/>
      <c r="B259" s="43"/>
      <c r="C259" s="84"/>
      <c r="D259" s="81"/>
      <c r="E259" s="81"/>
    </row>
    <row r="260" spans="1:9" x14ac:dyDescent="0.25">
      <c r="A260" s="81"/>
      <c r="B260" s="43"/>
      <c r="C260" s="84"/>
      <c r="D260" s="81"/>
      <c r="E260" s="81"/>
    </row>
    <row r="261" spans="1:9" x14ac:dyDescent="0.25">
      <c r="A261" s="81"/>
      <c r="B261" s="43"/>
      <c r="C261" s="84"/>
      <c r="D261" s="81"/>
      <c r="E261" s="81"/>
    </row>
    <row r="262" spans="1:9" x14ac:dyDescent="0.25">
      <c r="A262" s="81"/>
      <c r="B262" s="43"/>
      <c r="C262" s="84"/>
      <c r="D262" s="81"/>
      <c r="E262" s="81"/>
    </row>
    <row r="263" spans="1:9" x14ac:dyDescent="0.25">
      <c r="A263" s="81"/>
      <c r="B263" s="43"/>
      <c r="C263" s="84"/>
      <c r="D263" s="81"/>
      <c r="E263" s="81"/>
    </row>
    <row r="264" spans="1:9" x14ac:dyDescent="0.25">
      <c r="A264" s="81"/>
      <c r="B264" s="45" t="s">
        <v>211</v>
      </c>
      <c r="C264" s="84"/>
      <c r="D264" s="81"/>
      <c r="E264" s="81"/>
    </row>
    <row r="265" spans="1:9" ht="15.75" thickBot="1" x14ac:dyDescent="0.3">
      <c r="A265" s="82"/>
      <c r="B265" s="46" t="s">
        <v>264</v>
      </c>
      <c r="C265" s="85"/>
      <c r="D265" s="82"/>
      <c r="E265" s="82"/>
    </row>
    <row r="266" spans="1:9" x14ac:dyDescent="0.25">
      <c r="A266" s="80"/>
      <c r="B266" s="44" t="s">
        <v>266</v>
      </c>
      <c r="C266" s="83"/>
      <c r="D266" s="80" t="s">
        <v>192</v>
      </c>
      <c r="E266" s="80" t="s">
        <v>192</v>
      </c>
      <c r="F266" s="17" t="s">
        <v>51</v>
      </c>
      <c r="G266" s="27">
        <v>111.98</v>
      </c>
      <c r="H266" s="27">
        <f>G266*(1+$H$347)</f>
        <v>115.96172426614206</v>
      </c>
      <c r="I266" s="24">
        <f>H266*$H$350</f>
        <v>1138.9491686943754</v>
      </c>
    </row>
    <row r="267" spans="1:9" x14ac:dyDescent="0.25">
      <c r="A267" s="81"/>
      <c r="B267" s="43"/>
      <c r="C267" s="84"/>
      <c r="D267" s="81"/>
      <c r="E267" s="81"/>
    </row>
    <row r="268" spans="1:9" x14ac:dyDescent="0.25">
      <c r="A268" s="81"/>
      <c r="B268" s="43"/>
      <c r="C268" s="84"/>
      <c r="D268" s="81"/>
      <c r="E268" s="81"/>
    </row>
    <row r="269" spans="1:9" x14ac:dyDescent="0.25">
      <c r="A269" s="81"/>
      <c r="B269" s="43"/>
      <c r="C269" s="84"/>
      <c r="D269" s="81"/>
      <c r="E269" s="81"/>
    </row>
    <row r="270" spans="1:9" x14ac:dyDescent="0.25">
      <c r="A270" s="81"/>
      <c r="B270" s="43"/>
      <c r="C270" s="84"/>
      <c r="D270" s="81"/>
      <c r="E270" s="81"/>
    </row>
    <row r="271" spans="1:9" x14ac:dyDescent="0.25">
      <c r="A271" s="81"/>
      <c r="B271" s="43"/>
      <c r="C271" s="84"/>
      <c r="D271" s="81"/>
      <c r="E271" s="81"/>
    </row>
    <row r="272" spans="1:9" x14ac:dyDescent="0.25">
      <c r="A272" s="81"/>
      <c r="B272" s="45" t="s">
        <v>267</v>
      </c>
      <c r="C272" s="84"/>
      <c r="D272" s="81"/>
      <c r="E272" s="81"/>
    </row>
    <row r="273" spans="1:9" ht="15.75" thickBot="1" x14ac:dyDescent="0.3">
      <c r="A273" s="82"/>
      <c r="B273" s="46" t="s">
        <v>268</v>
      </c>
      <c r="C273" s="85"/>
      <c r="D273" s="82"/>
      <c r="E273" s="82"/>
    </row>
    <row r="274" spans="1:9" ht="30" x14ac:dyDescent="0.25">
      <c r="A274" s="80"/>
      <c r="B274" s="44" t="s">
        <v>222</v>
      </c>
      <c r="C274" s="83"/>
      <c r="D274" s="80" t="s">
        <v>221</v>
      </c>
      <c r="E274" s="80" t="s">
        <v>221</v>
      </c>
      <c r="F274" s="17" t="s">
        <v>51</v>
      </c>
      <c r="G274" s="27">
        <v>57.58</v>
      </c>
      <c r="H274" s="27">
        <f>G274*(1+$H$347)</f>
        <v>59.627398492984987</v>
      </c>
      <c r="I274" s="24">
        <f>H274*$H$350</f>
        <v>585.646482706038</v>
      </c>
    </row>
    <row r="275" spans="1:9" x14ac:dyDescent="0.25">
      <c r="A275" s="81"/>
      <c r="B275" s="43"/>
      <c r="C275" s="84"/>
      <c r="D275" s="81"/>
      <c r="E275" s="81"/>
    </row>
    <row r="276" spans="1:9" x14ac:dyDescent="0.25">
      <c r="A276" s="81"/>
      <c r="B276" s="43"/>
      <c r="C276" s="84"/>
      <c r="D276" s="81"/>
      <c r="E276" s="81"/>
    </row>
    <row r="277" spans="1:9" x14ac:dyDescent="0.25">
      <c r="A277" s="81"/>
      <c r="B277" s="43"/>
      <c r="C277" s="84"/>
      <c r="D277" s="81"/>
      <c r="E277" s="81"/>
    </row>
    <row r="278" spans="1:9" x14ac:dyDescent="0.25">
      <c r="A278" s="81"/>
      <c r="B278" s="43"/>
      <c r="C278" s="84"/>
      <c r="D278" s="81"/>
      <c r="E278" s="81"/>
    </row>
    <row r="279" spans="1:9" x14ac:dyDescent="0.25">
      <c r="A279" s="81"/>
      <c r="B279" s="43"/>
      <c r="C279" s="84"/>
      <c r="D279" s="81"/>
      <c r="E279" s="81"/>
    </row>
    <row r="280" spans="1:9" x14ac:dyDescent="0.25">
      <c r="A280" s="81"/>
      <c r="B280" s="45" t="s">
        <v>235</v>
      </c>
      <c r="C280" s="84"/>
      <c r="D280" s="81"/>
      <c r="E280" s="81"/>
    </row>
    <row r="281" spans="1:9" ht="15.75" thickBot="1" x14ac:dyDescent="0.3">
      <c r="A281" s="82"/>
      <c r="B281" s="46" t="s">
        <v>223</v>
      </c>
      <c r="C281" s="85"/>
      <c r="D281" s="82"/>
      <c r="E281" s="82"/>
    </row>
    <row r="282" spans="1:9" x14ac:dyDescent="0.25">
      <c r="A282" s="80"/>
      <c r="B282" s="44" t="s">
        <v>269</v>
      </c>
      <c r="C282" s="83"/>
      <c r="D282" s="80" t="s">
        <v>237</v>
      </c>
      <c r="E282" s="80" t="s">
        <v>237</v>
      </c>
      <c r="F282" s="17" t="s">
        <v>51</v>
      </c>
      <c r="G282" s="27">
        <v>159.97999999999999</v>
      </c>
      <c r="H282" s="27">
        <f>G282*(1+$H$347)</f>
        <v>165.66848230128062</v>
      </c>
      <c r="I282" s="24">
        <f>H282*$H$350</f>
        <v>1627.1574210370259</v>
      </c>
    </row>
    <row r="283" spans="1:9" x14ac:dyDescent="0.25">
      <c r="A283" s="81"/>
      <c r="B283" s="43"/>
      <c r="C283" s="84"/>
      <c r="D283" s="81"/>
      <c r="E283" s="81"/>
    </row>
    <row r="284" spans="1:9" x14ac:dyDescent="0.25">
      <c r="A284" s="81"/>
      <c r="B284" s="43"/>
      <c r="C284" s="84"/>
      <c r="D284" s="81"/>
      <c r="E284" s="81"/>
    </row>
    <row r="285" spans="1:9" x14ac:dyDescent="0.25">
      <c r="A285" s="81"/>
      <c r="B285" s="43"/>
      <c r="C285" s="84"/>
      <c r="D285" s="81"/>
      <c r="E285" s="81"/>
    </row>
    <row r="286" spans="1:9" x14ac:dyDescent="0.25">
      <c r="A286" s="81"/>
      <c r="B286" s="43"/>
      <c r="C286" s="84"/>
      <c r="D286" s="81"/>
      <c r="E286" s="81"/>
    </row>
    <row r="287" spans="1:9" x14ac:dyDescent="0.25">
      <c r="A287" s="81"/>
      <c r="B287" s="43"/>
      <c r="C287" s="84"/>
      <c r="D287" s="81"/>
      <c r="E287" s="81"/>
    </row>
    <row r="288" spans="1:9" x14ac:dyDescent="0.25">
      <c r="A288" s="81"/>
      <c r="B288" s="45" t="s">
        <v>267</v>
      </c>
      <c r="C288" s="84"/>
      <c r="D288" s="81"/>
      <c r="E288" s="81"/>
    </row>
    <row r="289" spans="1:9" ht="15.75" thickBot="1" x14ac:dyDescent="0.3">
      <c r="A289" s="82"/>
      <c r="B289" s="46" t="s">
        <v>270</v>
      </c>
      <c r="C289" s="85"/>
      <c r="D289" s="82"/>
      <c r="E289" s="82"/>
    </row>
    <row r="290" spans="1:9" x14ac:dyDescent="0.25">
      <c r="A290" s="80"/>
      <c r="B290" s="44" t="s">
        <v>271</v>
      </c>
      <c r="C290" s="83"/>
      <c r="D290" s="80" t="s">
        <v>213</v>
      </c>
      <c r="E290" s="80" t="s">
        <v>213</v>
      </c>
      <c r="F290" s="17" t="s">
        <v>51</v>
      </c>
      <c r="G290" s="27">
        <v>239.98</v>
      </c>
      <c r="H290" s="27">
        <f>G290*(1+$H$347)</f>
        <v>248.51307902651158</v>
      </c>
      <c r="I290" s="24">
        <f>H290*$H$350</f>
        <v>2440.8378416081105</v>
      </c>
    </row>
    <row r="291" spans="1:9" x14ac:dyDescent="0.25">
      <c r="A291" s="81"/>
      <c r="B291" s="43"/>
      <c r="C291" s="84"/>
      <c r="D291" s="81"/>
      <c r="E291" s="81"/>
    </row>
    <row r="292" spans="1:9" x14ac:dyDescent="0.25">
      <c r="A292" s="81"/>
      <c r="B292" s="43"/>
      <c r="C292" s="84"/>
      <c r="D292" s="81"/>
      <c r="E292" s="81"/>
    </row>
    <row r="293" spans="1:9" x14ac:dyDescent="0.25">
      <c r="A293" s="81"/>
      <c r="B293" s="43"/>
      <c r="C293" s="84"/>
      <c r="D293" s="81"/>
      <c r="E293" s="81"/>
    </row>
    <row r="294" spans="1:9" x14ac:dyDescent="0.25">
      <c r="A294" s="81"/>
      <c r="B294" s="43"/>
      <c r="C294" s="84"/>
      <c r="D294" s="81"/>
      <c r="E294" s="81"/>
    </row>
    <row r="295" spans="1:9" x14ac:dyDescent="0.25">
      <c r="A295" s="81"/>
      <c r="B295" s="43"/>
      <c r="C295" s="84"/>
      <c r="D295" s="81"/>
      <c r="E295" s="81"/>
    </row>
    <row r="296" spans="1:9" x14ac:dyDescent="0.25">
      <c r="A296" s="81"/>
      <c r="B296" s="45" t="s">
        <v>187</v>
      </c>
      <c r="C296" s="84"/>
      <c r="D296" s="81"/>
      <c r="E296" s="81"/>
    </row>
    <row r="297" spans="1:9" ht="15.75" thickBot="1" x14ac:dyDescent="0.3">
      <c r="A297" s="82"/>
      <c r="B297" s="46" t="s">
        <v>272</v>
      </c>
      <c r="C297" s="85"/>
      <c r="D297" s="82"/>
      <c r="E297" s="82"/>
    </row>
    <row r="298" spans="1:9" x14ac:dyDescent="0.25">
      <c r="A298" s="80"/>
      <c r="B298" s="44" t="s">
        <v>273</v>
      </c>
      <c r="C298" s="83"/>
      <c r="D298" s="80" t="s">
        <v>276</v>
      </c>
      <c r="E298" s="80" t="s">
        <v>276</v>
      </c>
      <c r="F298" s="17" t="s">
        <v>92</v>
      </c>
      <c r="G298" s="27">
        <v>71.98</v>
      </c>
      <c r="H298" s="27">
        <f>G298*(1+$H$347)</f>
        <v>74.539425903526563</v>
      </c>
      <c r="I298" s="24">
        <f>H298*$H$350</f>
        <v>732.10895840883325</v>
      </c>
    </row>
    <row r="299" spans="1:9" x14ac:dyDescent="0.25">
      <c r="A299" s="81"/>
      <c r="B299" s="43"/>
      <c r="C299" s="84"/>
      <c r="D299" s="81"/>
      <c r="E299" s="81"/>
    </row>
    <row r="300" spans="1:9" x14ac:dyDescent="0.25">
      <c r="A300" s="81"/>
      <c r="B300" s="43"/>
      <c r="C300" s="84"/>
      <c r="D300" s="81"/>
      <c r="E300" s="81"/>
    </row>
    <row r="301" spans="1:9" x14ac:dyDescent="0.25">
      <c r="A301" s="81"/>
      <c r="B301" s="43"/>
      <c r="C301" s="84"/>
      <c r="D301" s="81"/>
      <c r="E301" s="81"/>
    </row>
    <row r="302" spans="1:9" x14ac:dyDescent="0.25">
      <c r="A302" s="81"/>
      <c r="B302" s="43"/>
      <c r="C302" s="84"/>
      <c r="D302" s="81"/>
      <c r="E302" s="81"/>
    </row>
    <row r="303" spans="1:9" x14ac:dyDescent="0.25">
      <c r="A303" s="81"/>
      <c r="B303" s="43"/>
      <c r="C303" s="84"/>
      <c r="D303" s="81"/>
      <c r="E303" s="81"/>
    </row>
    <row r="304" spans="1:9" x14ac:dyDescent="0.25">
      <c r="A304" s="81"/>
      <c r="B304" s="45" t="s">
        <v>274</v>
      </c>
      <c r="C304" s="84"/>
      <c r="D304" s="81"/>
      <c r="E304" s="81"/>
    </row>
    <row r="305" spans="1:9" ht="15.75" thickBot="1" x14ac:dyDescent="0.3">
      <c r="A305" s="82"/>
      <c r="B305" s="46" t="s">
        <v>275</v>
      </c>
      <c r="C305" s="85"/>
      <c r="D305" s="82"/>
      <c r="E305" s="82"/>
    </row>
    <row r="306" spans="1:9" x14ac:dyDescent="0.25">
      <c r="A306" s="80"/>
      <c r="B306" s="44" t="s">
        <v>277</v>
      </c>
      <c r="C306" s="83"/>
      <c r="D306" s="80" t="s">
        <v>237</v>
      </c>
      <c r="E306" s="80" t="s">
        <v>237</v>
      </c>
      <c r="F306" s="17" t="s">
        <v>286</v>
      </c>
      <c r="G306" s="27">
        <v>159.97999999999999</v>
      </c>
      <c r="H306" s="27">
        <f>G306*(1+$H$347)</f>
        <v>165.66848230128062</v>
      </c>
      <c r="I306" s="24">
        <f>H306*$H$350</f>
        <v>1627.1574210370259</v>
      </c>
    </row>
    <row r="307" spans="1:9" x14ac:dyDescent="0.25">
      <c r="A307" s="81"/>
      <c r="B307" s="43"/>
      <c r="C307" s="84"/>
      <c r="D307" s="81"/>
      <c r="E307" s="81"/>
    </row>
    <row r="308" spans="1:9" x14ac:dyDescent="0.25">
      <c r="A308" s="81"/>
      <c r="B308" s="43"/>
      <c r="C308" s="84"/>
      <c r="D308" s="81"/>
      <c r="E308" s="81"/>
    </row>
    <row r="309" spans="1:9" x14ac:dyDescent="0.25">
      <c r="A309" s="81"/>
      <c r="B309" s="43"/>
      <c r="C309" s="84"/>
      <c r="D309" s="81"/>
      <c r="E309" s="81"/>
    </row>
    <row r="310" spans="1:9" x14ac:dyDescent="0.25">
      <c r="A310" s="81"/>
      <c r="B310" s="43"/>
      <c r="C310" s="84"/>
      <c r="D310" s="81"/>
      <c r="E310" s="81"/>
    </row>
    <row r="311" spans="1:9" x14ac:dyDescent="0.25">
      <c r="A311" s="81"/>
      <c r="B311" s="43"/>
      <c r="C311" s="84"/>
      <c r="D311" s="81"/>
      <c r="E311" s="81"/>
    </row>
    <row r="312" spans="1:9" x14ac:dyDescent="0.25">
      <c r="A312" s="81"/>
      <c r="B312" s="45" t="s">
        <v>278</v>
      </c>
      <c r="C312" s="84"/>
      <c r="D312" s="81"/>
      <c r="E312" s="81"/>
    </row>
    <row r="313" spans="1:9" ht="15.75" thickBot="1" x14ac:dyDescent="0.3">
      <c r="A313" s="82"/>
      <c r="B313" s="46" t="s">
        <v>279</v>
      </c>
      <c r="C313" s="85"/>
      <c r="D313" s="82"/>
      <c r="E313" s="82"/>
    </row>
    <row r="314" spans="1:9" x14ac:dyDescent="0.25">
      <c r="A314" s="80"/>
      <c r="B314" s="44" t="s">
        <v>266</v>
      </c>
      <c r="C314" s="83"/>
      <c r="D314" s="80" t="s">
        <v>192</v>
      </c>
      <c r="E314" s="80" t="s">
        <v>192</v>
      </c>
      <c r="F314" s="17" t="s">
        <v>286</v>
      </c>
      <c r="G314" s="27">
        <v>111.98</v>
      </c>
      <c r="H314" s="27">
        <f>G314*(1+$H$347)</f>
        <v>115.96172426614206</v>
      </c>
      <c r="I314" s="24">
        <f>H314*$H$350</f>
        <v>1138.9491686943754</v>
      </c>
    </row>
    <row r="315" spans="1:9" x14ac:dyDescent="0.25">
      <c r="A315" s="81"/>
      <c r="B315" s="43"/>
      <c r="C315" s="84"/>
      <c r="D315" s="81"/>
      <c r="E315" s="81"/>
    </row>
    <row r="316" spans="1:9" x14ac:dyDescent="0.25">
      <c r="A316" s="81"/>
      <c r="B316" s="43"/>
      <c r="C316" s="84"/>
      <c r="D316" s="81"/>
      <c r="E316" s="81"/>
    </row>
    <row r="317" spans="1:9" x14ac:dyDescent="0.25">
      <c r="A317" s="81"/>
      <c r="B317" s="43"/>
      <c r="C317" s="84"/>
      <c r="D317" s="81"/>
      <c r="E317" s="81"/>
    </row>
    <row r="318" spans="1:9" x14ac:dyDescent="0.25">
      <c r="A318" s="81"/>
      <c r="B318" s="43"/>
      <c r="C318" s="84"/>
      <c r="D318" s="81"/>
      <c r="E318" s="81"/>
    </row>
    <row r="319" spans="1:9" x14ac:dyDescent="0.25">
      <c r="A319" s="81"/>
      <c r="B319" s="43"/>
      <c r="C319" s="84"/>
      <c r="D319" s="81"/>
      <c r="E319" s="81"/>
    </row>
    <row r="320" spans="1:9" x14ac:dyDescent="0.25">
      <c r="A320" s="81"/>
      <c r="B320" s="45" t="s">
        <v>235</v>
      </c>
      <c r="C320" s="84"/>
      <c r="D320" s="81"/>
      <c r="E320" s="81"/>
    </row>
    <row r="321" spans="1:9" ht="15.75" thickBot="1" x14ac:dyDescent="0.3">
      <c r="A321" s="82"/>
      <c r="B321" s="46" t="s">
        <v>268</v>
      </c>
      <c r="C321" s="85"/>
      <c r="D321" s="82"/>
      <c r="E321" s="82"/>
    </row>
    <row r="322" spans="1:9" x14ac:dyDescent="0.25">
      <c r="A322" s="80"/>
      <c r="B322" s="44" t="s">
        <v>280</v>
      </c>
      <c r="C322" s="83"/>
      <c r="D322" s="80" t="s">
        <v>196</v>
      </c>
      <c r="E322" s="80" t="s">
        <v>196</v>
      </c>
      <c r="F322" s="17" t="s">
        <v>51</v>
      </c>
      <c r="G322" s="27">
        <v>59.98</v>
      </c>
      <c r="H322" s="27">
        <f>G322*(1+$H$347)</f>
        <v>62.112736394741916</v>
      </c>
      <c r="I322" s="24">
        <f>H322*$H$350</f>
        <v>610.05689532317047</v>
      </c>
    </row>
    <row r="323" spans="1:9" x14ac:dyDescent="0.25">
      <c r="A323" s="81"/>
      <c r="B323" s="43"/>
      <c r="C323" s="84"/>
      <c r="D323" s="81"/>
      <c r="E323" s="81"/>
    </row>
    <row r="324" spans="1:9" x14ac:dyDescent="0.25">
      <c r="A324" s="81"/>
      <c r="B324" s="43"/>
      <c r="C324" s="84"/>
      <c r="D324" s="81"/>
      <c r="E324" s="81"/>
    </row>
    <row r="325" spans="1:9" x14ac:dyDescent="0.25">
      <c r="A325" s="81"/>
      <c r="B325" s="43"/>
      <c r="C325" s="84"/>
      <c r="D325" s="81"/>
      <c r="E325" s="81"/>
    </row>
    <row r="326" spans="1:9" x14ac:dyDescent="0.25">
      <c r="A326" s="81"/>
      <c r="B326" s="43"/>
      <c r="C326" s="84"/>
      <c r="D326" s="81"/>
      <c r="E326" s="81"/>
    </row>
    <row r="327" spans="1:9" x14ac:dyDescent="0.25">
      <c r="A327" s="81"/>
      <c r="B327" s="43"/>
      <c r="C327" s="84"/>
      <c r="D327" s="81"/>
      <c r="E327" s="81"/>
    </row>
    <row r="328" spans="1:9" x14ac:dyDescent="0.25">
      <c r="A328" s="81"/>
      <c r="B328" s="45" t="s">
        <v>208</v>
      </c>
      <c r="C328" s="84"/>
      <c r="D328" s="81"/>
      <c r="E328" s="81"/>
    </row>
    <row r="329" spans="1:9" ht="15.75" thickBot="1" x14ac:dyDescent="0.3">
      <c r="A329" s="82"/>
      <c r="B329" s="46" t="s">
        <v>281</v>
      </c>
      <c r="C329" s="85"/>
      <c r="D329" s="82"/>
      <c r="E329" s="82"/>
    </row>
    <row r="330" spans="1:9" x14ac:dyDescent="0.25">
      <c r="A330" s="80"/>
      <c r="B330" s="44" t="s">
        <v>288</v>
      </c>
      <c r="C330" s="83"/>
      <c r="D330" s="80" t="s">
        <v>290</v>
      </c>
      <c r="E330" s="80" t="s">
        <v>290</v>
      </c>
      <c r="F330" s="17" t="s">
        <v>90</v>
      </c>
      <c r="G330" s="27">
        <v>159.97999999999999</v>
      </c>
      <c r="H330" s="27">
        <f>G330*(1+$H$347)</f>
        <v>165.66848230128062</v>
      </c>
      <c r="I330" s="24">
        <f>H330*$H$350</f>
        <v>1627.1574210370259</v>
      </c>
    </row>
    <row r="331" spans="1:9" x14ac:dyDescent="0.25">
      <c r="A331" s="81"/>
      <c r="B331" s="43"/>
      <c r="C331" s="84"/>
      <c r="D331" s="81"/>
      <c r="E331" s="81"/>
    </row>
    <row r="332" spans="1:9" x14ac:dyDescent="0.25">
      <c r="A332" s="81"/>
      <c r="B332" s="43"/>
      <c r="C332" s="84"/>
      <c r="D332" s="81"/>
      <c r="E332" s="81"/>
    </row>
    <row r="333" spans="1:9" x14ac:dyDescent="0.25">
      <c r="A333" s="81"/>
      <c r="B333" s="43"/>
      <c r="C333" s="84"/>
      <c r="D333" s="81"/>
      <c r="E333" s="81"/>
    </row>
    <row r="334" spans="1:9" x14ac:dyDescent="0.25">
      <c r="A334" s="81"/>
      <c r="B334" s="43"/>
      <c r="C334" s="84"/>
      <c r="D334" s="81"/>
      <c r="E334" s="81"/>
    </row>
    <row r="335" spans="1:9" x14ac:dyDescent="0.25">
      <c r="A335" s="81"/>
      <c r="B335" s="43"/>
      <c r="C335" s="84"/>
      <c r="D335" s="81"/>
      <c r="E335" s="81"/>
    </row>
    <row r="336" spans="1:9" x14ac:dyDescent="0.25">
      <c r="A336" s="81"/>
      <c r="B336" s="45" t="s">
        <v>211</v>
      </c>
      <c r="C336" s="84"/>
      <c r="D336" s="81"/>
      <c r="E336" s="81"/>
    </row>
    <row r="337" spans="1:9" ht="15.75" thickBot="1" x14ac:dyDescent="0.3">
      <c r="A337" s="82"/>
      <c r="B337" s="46" t="s">
        <v>289</v>
      </c>
      <c r="C337" s="85"/>
      <c r="D337" s="82"/>
      <c r="E337" s="82"/>
    </row>
    <row r="338" spans="1:9" x14ac:dyDescent="0.25">
      <c r="A338" s="80"/>
      <c r="B338" s="44" t="s">
        <v>291</v>
      </c>
      <c r="C338" s="83"/>
      <c r="D338" s="80" t="s">
        <v>294</v>
      </c>
      <c r="E338" s="80" t="s">
        <v>294</v>
      </c>
      <c r="F338" s="17" t="s">
        <v>51</v>
      </c>
      <c r="G338" s="27">
        <v>71.98</v>
      </c>
      <c r="H338" s="27">
        <f>G338*(1+$H$347)</f>
        <v>74.539425903526563</v>
      </c>
      <c r="I338" s="24">
        <f>H338*$H$350</f>
        <v>732.10895840883325</v>
      </c>
    </row>
    <row r="339" spans="1:9" x14ac:dyDescent="0.25">
      <c r="A339" s="81"/>
      <c r="B339" s="43"/>
      <c r="C339" s="84"/>
      <c r="D339" s="81"/>
      <c r="E339" s="81"/>
    </row>
    <row r="340" spans="1:9" x14ac:dyDescent="0.25">
      <c r="A340" s="81"/>
      <c r="B340" s="43"/>
      <c r="C340" s="84"/>
      <c r="D340" s="81"/>
      <c r="E340" s="81"/>
    </row>
    <row r="341" spans="1:9" x14ac:dyDescent="0.25">
      <c r="A341" s="81"/>
      <c r="B341" s="43"/>
      <c r="C341" s="84"/>
      <c r="D341" s="81"/>
      <c r="E341" s="81"/>
    </row>
    <row r="342" spans="1:9" x14ac:dyDescent="0.25">
      <c r="A342" s="81"/>
      <c r="B342" s="43"/>
      <c r="C342" s="84"/>
      <c r="D342" s="81"/>
      <c r="E342" s="81"/>
    </row>
    <row r="343" spans="1:9" x14ac:dyDescent="0.25">
      <c r="A343" s="81"/>
      <c r="B343" s="43"/>
      <c r="C343" s="84"/>
      <c r="D343" s="81"/>
      <c r="E343" s="81"/>
    </row>
    <row r="344" spans="1:9" x14ac:dyDescent="0.25">
      <c r="A344" s="81"/>
      <c r="B344" s="45" t="s">
        <v>292</v>
      </c>
      <c r="C344" s="84"/>
      <c r="D344" s="81"/>
      <c r="E344" s="81"/>
    </row>
    <row r="345" spans="1:9" ht="15.75" thickBot="1" x14ac:dyDescent="0.3">
      <c r="A345" s="82"/>
      <c r="B345" s="46" t="s">
        <v>293</v>
      </c>
      <c r="C345" s="85"/>
      <c r="D345" s="82"/>
      <c r="E345" s="82"/>
    </row>
    <row r="346" spans="1:9" x14ac:dyDescent="0.25">
      <c r="A346" s="6"/>
      <c r="G346" s="34">
        <f>SUM(G1:G345)</f>
        <v>4249.4599999999991</v>
      </c>
      <c r="H346" s="34">
        <f>SUM(H1:H345)</f>
        <v>4400.5600000000004</v>
      </c>
      <c r="I346" s="34">
        <f>SUM(I1:I345)</f>
        <v>43221.279999999992</v>
      </c>
    </row>
    <row r="347" spans="1:9" x14ac:dyDescent="0.25">
      <c r="A347" s="6"/>
      <c r="F347" t="s">
        <v>94</v>
      </c>
      <c r="G347" s="27">
        <v>150</v>
      </c>
      <c r="H347" s="1">
        <f>(G347+G348)/G346</f>
        <v>3.555745906538714E-2</v>
      </c>
    </row>
    <row r="348" spans="1:9" x14ac:dyDescent="0.25">
      <c r="A348" s="6"/>
      <c r="F348" t="s">
        <v>482</v>
      </c>
      <c r="G348" s="27">
        <v>1.1000000000000001</v>
      </c>
    </row>
    <row r="349" spans="1:9" x14ac:dyDescent="0.25">
      <c r="A349" s="6"/>
      <c r="H349" s="27" t="s">
        <v>171</v>
      </c>
    </row>
    <row r="350" spans="1:9" x14ac:dyDescent="0.25">
      <c r="F350" t="s">
        <v>484</v>
      </c>
      <c r="G350" s="27">
        <f>SUM(G346:G348)</f>
        <v>4400.5599999999995</v>
      </c>
      <c r="H350" s="34">
        <f>43221.28/G350</f>
        <v>9.8217681386005431</v>
      </c>
    </row>
    <row r="351" spans="1:9" hidden="1" x14ac:dyDescent="0.25">
      <c r="A351" s="6" t="s">
        <v>295</v>
      </c>
    </row>
    <row r="352" spans="1:9" hidden="1" x14ac:dyDescent="0.25">
      <c r="A352" s="78" t="s">
        <v>296</v>
      </c>
      <c r="B352" s="47" t="s">
        <v>297</v>
      </c>
      <c r="C352" s="79" t="s">
        <v>299</v>
      </c>
    </row>
    <row r="353" spans="1:3" ht="15.75" hidden="1" thickBot="1" x14ac:dyDescent="0.3">
      <c r="A353" s="75"/>
      <c r="B353" s="48" t="s">
        <v>298</v>
      </c>
      <c r="C353" s="77"/>
    </row>
    <row r="354" spans="1:3" ht="28.5" hidden="1" x14ac:dyDescent="0.25">
      <c r="A354" s="74" t="s">
        <v>296</v>
      </c>
      <c r="B354" s="47" t="s">
        <v>300</v>
      </c>
      <c r="C354" s="76" t="s">
        <v>302</v>
      </c>
    </row>
    <row r="355" spans="1:3" ht="15.75" hidden="1" thickBot="1" x14ac:dyDescent="0.3">
      <c r="A355" s="75"/>
      <c r="B355" s="48" t="s">
        <v>301</v>
      </c>
      <c r="C355" s="77"/>
    </row>
    <row r="356" spans="1:3" hidden="1" x14ac:dyDescent="0.25">
      <c r="A356" s="74" t="s">
        <v>296</v>
      </c>
      <c r="B356" s="47" t="s">
        <v>303</v>
      </c>
      <c r="C356" s="76" t="s">
        <v>299</v>
      </c>
    </row>
    <row r="357" spans="1:3" ht="15.75" hidden="1" thickBot="1" x14ac:dyDescent="0.3">
      <c r="A357" s="75"/>
      <c r="B357" s="48" t="s">
        <v>298</v>
      </c>
      <c r="C357" s="77"/>
    </row>
    <row r="358" spans="1:3" hidden="1" x14ac:dyDescent="0.25">
      <c r="A358" s="74" t="s">
        <v>296</v>
      </c>
      <c r="B358" s="47" t="s">
        <v>304</v>
      </c>
      <c r="C358" s="76" t="s">
        <v>306</v>
      </c>
    </row>
    <row r="359" spans="1:3" ht="15.75" hidden="1" thickBot="1" x14ac:dyDescent="0.3">
      <c r="A359" s="75"/>
      <c r="B359" s="48" t="s">
        <v>305</v>
      </c>
      <c r="C359" s="77"/>
    </row>
    <row r="360" spans="1:3" hidden="1" x14ac:dyDescent="0.25">
      <c r="A360" s="74" t="s">
        <v>296</v>
      </c>
      <c r="B360" s="47" t="s">
        <v>307</v>
      </c>
      <c r="C360" s="76" t="s">
        <v>308</v>
      </c>
    </row>
    <row r="361" spans="1:3" ht="15.75" hidden="1" thickBot="1" x14ac:dyDescent="0.3">
      <c r="A361" s="75"/>
      <c r="B361" s="48" t="s">
        <v>305</v>
      </c>
      <c r="C361" s="77"/>
    </row>
    <row r="362" spans="1:3" hidden="1" x14ac:dyDescent="0.25">
      <c r="A362" s="74" t="s">
        <v>309</v>
      </c>
      <c r="B362" s="47" t="s">
        <v>310</v>
      </c>
      <c r="C362" s="76" t="s">
        <v>312</v>
      </c>
    </row>
    <row r="363" spans="1:3" ht="15.75" hidden="1" thickBot="1" x14ac:dyDescent="0.3">
      <c r="A363" s="75"/>
      <c r="B363" s="48" t="s">
        <v>311</v>
      </c>
      <c r="C363" s="77"/>
    </row>
    <row r="364" spans="1:3" hidden="1" x14ac:dyDescent="0.25">
      <c r="A364" s="74" t="s">
        <v>296</v>
      </c>
      <c r="B364" s="47" t="s">
        <v>313</v>
      </c>
      <c r="C364" s="76" t="s">
        <v>315</v>
      </c>
    </row>
    <row r="365" spans="1:3" ht="15.75" hidden="1" thickBot="1" x14ac:dyDescent="0.3">
      <c r="A365" s="75"/>
      <c r="B365" s="48" t="s">
        <v>314</v>
      </c>
      <c r="C365" s="77"/>
    </row>
    <row r="366" spans="1:3" hidden="1" x14ac:dyDescent="0.25">
      <c r="A366" s="74" t="s">
        <v>296</v>
      </c>
      <c r="B366" s="47" t="s">
        <v>316</v>
      </c>
      <c r="C366" s="76" t="s">
        <v>315</v>
      </c>
    </row>
    <row r="367" spans="1:3" ht="15.75" hidden="1" thickBot="1" x14ac:dyDescent="0.3">
      <c r="A367" s="75"/>
      <c r="B367" s="48" t="s">
        <v>305</v>
      </c>
      <c r="C367" s="77"/>
    </row>
    <row r="368" spans="1:3" hidden="1" x14ac:dyDescent="0.25">
      <c r="A368" s="74" t="s">
        <v>296</v>
      </c>
      <c r="B368" s="47" t="s">
        <v>317</v>
      </c>
      <c r="C368" s="76" t="s">
        <v>319</v>
      </c>
    </row>
    <row r="369" spans="1:3" ht="15.75" hidden="1" thickBot="1" x14ac:dyDescent="0.3">
      <c r="A369" s="75"/>
      <c r="B369" s="48" t="s">
        <v>318</v>
      </c>
      <c r="C369" s="77"/>
    </row>
    <row r="370" spans="1:3" hidden="1" x14ac:dyDescent="0.25">
      <c r="A370" s="74" t="s">
        <v>296</v>
      </c>
      <c r="B370" s="47" t="s">
        <v>320</v>
      </c>
      <c r="C370" s="76" t="s">
        <v>315</v>
      </c>
    </row>
    <row r="371" spans="1:3" ht="15.75" hidden="1" thickBot="1" x14ac:dyDescent="0.3">
      <c r="A371" s="75"/>
      <c r="B371" s="48" t="s">
        <v>321</v>
      </c>
      <c r="C371" s="77"/>
    </row>
    <row r="372" spans="1:3" hidden="1" x14ac:dyDescent="0.25">
      <c r="A372" s="74" t="s">
        <v>296</v>
      </c>
      <c r="B372" s="47" t="s">
        <v>322</v>
      </c>
      <c r="C372" s="76" t="s">
        <v>324</v>
      </c>
    </row>
    <row r="373" spans="1:3" ht="15.75" hidden="1" thickBot="1" x14ac:dyDescent="0.3">
      <c r="A373" s="75"/>
      <c r="B373" s="48" t="s">
        <v>323</v>
      </c>
      <c r="C373" s="77"/>
    </row>
    <row r="374" spans="1:3" hidden="1" x14ac:dyDescent="0.25">
      <c r="A374" s="74" t="s">
        <v>296</v>
      </c>
      <c r="B374" s="47" t="s">
        <v>325</v>
      </c>
      <c r="C374" s="76" t="s">
        <v>327</v>
      </c>
    </row>
    <row r="375" spans="1:3" ht="15.75" hidden="1" thickBot="1" x14ac:dyDescent="0.3">
      <c r="A375" s="75"/>
      <c r="B375" s="48" t="s">
        <v>326</v>
      </c>
      <c r="C375" s="77"/>
    </row>
    <row r="376" spans="1:3" ht="28.5" hidden="1" x14ac:dyDescent="0.25">
      <c r="A376" s="74" t="s">
        <v>296</v>
      </c>
      <c r="B376" s="47" t="s">
        <v>328</v>
      </c>
      <c r="C376" s="76" t="s">
        <v>302</v>
      </c>
    </row>
    <row r="377" spans="1:3" ht="15.75" hidden="1" thickBot="1" x14ac:dyDescent="0.3">
      <c r="A377" s="75"/>
      <c r="B377" s="48" t="s">
        <v>329</v>
      </c>
      <c r="C377" s="77"/>
    </row>
    <row r="378" spans="1:3" ht="28.5" hidden="1" x14ac:dyDescent="0.25">
      <c r="A378" s="74" t="s">
        <v>309</v>
      </c>
      <c r="B378" s="47" t="s">
        <v>300</v>
      </c>
      <c r="C378" s="76" t="s">
        <v>330</v>
      </c>
    </row>
    <row r="379" spans="1:3" ht="15.75" hidden="1" thickBot="1" x14ac:dyDescent="0.3">
      <c r="A379" s="75"/>
      <c r="B379" s="48" t="s">
        <v>329</v>
      </c>
      <c r="C379" s="77"/>
    </row>
    <row r="380" spans="1:3" hidden="1" x14ac:dyDescent="0.25">
      <c r="A380" s="74" t="s">
        <v>296</v>
      </c>
      <c r="B380" s="47" t="s">
        <v>331</v>
      </c>
      <c r="C380" s="76" t="s">
        <v>332</v>
      </c>
    </row>
    <row r="381" spans="1:3" ht="15.75" hidden="1" thickBot="1" x14ac:dyDescent="0.3">
      <c r="A381" s="75"/>
      <c r="B381" s="48" t="s">
        <v>305</v>
      </c>
      <c r="C381" s="77"/>
    </row>
    <row r="382" spans="1:3" hidden="1" x14ac:dyDescent="0.25">
      <c r="A382" s="74" t="s">
        <v>296</v>
      </c>
      <c r="B382" s="47" t="s">
        <v>333</v>
      </c>
      <c r="C382" s="76" t="s">
        <v>299</v>
      </c>
    </row>
    <row r="383" spans="1:3" ht="15.75" hidden="1" thickBot="1" x14ac:dyDescent="0.3">
      <c r="A383" s="75"/>
      <c r="B383" s="48" t="s">
        <v>305</v>
      </c>
      <c r="C383" s="77"/>
    </row>
    <row r="384" spans="1:3" hidden="1" x14ac:dyDescent="0.25">
      <c r="A384" s="74" t="s">
        <v>296</v>
      </c>
      <c r="B384" s="47" t="s">
        <v>334</v>
      </c>
      <c r="C384" s="76" t="s">
        <v>315</v>
      </c>
    </row>
    <row r="385" spans="1:3" ht="15.75" hidden="1" thickBot="1" x14ac:dyDescent="0.3">
      <c r="A385" s="75"/>
      <c r="B385" s="48" t="s">
        <v>335</v>
      </c>
      <c r="C385" s="77"/>
    </row>
    <row r="386" spans="1:3" ht="28.5" hidden="1" x14ac:dyDescent="0.25">
      <c r="A386" s="74" t="s">
        <v>309</v>
      </c>
      <c r="B386" s="47" t="s">
        <v>328</v>
      </c>
      <c r="C386" s="76" t="s">
        <v>330</v>
      </c>
    </row>
    <row r="387" spans="1:3" ht="15.75" hidden="1" thickBot="1" x14ac:dyDescent="0.3">
      <c r="A387" s="75"/>
      <c r="B387" s="48" t="s">
        <v>336</v>
      </c>
      <c r="C387" s="77"/>
    </row>
    <row r="388" spans="1:3" hidden="1" x14ac:dyDescent="0.25">
      <c r="A388" s="74" t="s">
        <v>296</v>
      </c>
      <c r="B388" s="47" t="s">
        <v>337</v>
      </c>
      <c r="C388" s="76" t="s">
        <v>338</v>
      </c>
    </row>
    <row r="389" spans="1:3" ht="15.75" hidden="1" thickBot="1" x14ac:dyDescent="0.3">
      <c r="A389" s="75"/>
      <c r="B389" s="48" t="s">
        <v>301</v>
      </c>
      <c r="C389" s="77"/>
    </row>
    <row r="390" spans="1:3" hidden="1" x14ac:dyDescent="0.25">
      <c r="A390" s="74" t="s">
        <v>296</v>
      </c>
      <c r="B390" s="47" t="s">
        <v>339</v>
      </c>
      <c r="C390" s="76" t="s">
        <v>327</v>
      </c>
    </row>
    <row r="391" spans="1:3" ht="15.75" hidden="1" thickBot="1" x14ac:dyDescent="0.3">
      <c r="A391" s="75"/>
      <c r="B391" s="48" t="s">
        <v>340</v>
      </c>
      <c r="C391" s="77"/>
    </row>
    <row r="392" spans="1:3" ht="28.5" hidden="1" x14ac:dyDescent="0.25">
      <c r="A392" s="74" t="s">
        <v>296</v>
      </c>
      <c r="B392" s="47" t="s">
        <v>328</v>
      </c>
      <c r="C392" s="76" t="s">
        <v>302</v>
      </c>
    </row>
    <row r="393" spans="1:3" ht="15.75" hidden="1" thickBot="1" x14ac:dyDescent="0.3">
      <c r="A393" s="75"/>
      <c r="B393" s="48" t="s">
        <v>323</v>
      </c>
      <c r="C393" s="77"/>
    </row>
    <row r="394" spans="1:3" hidden="1" x14ac:dyDescent="0.25">
      <c r="A394" s="74" t="s">
        <v>296</v>
      </c>
      <c r="B394" s="47" t="s">
        <v>341</v>
      </c>
      <c r="C394" s="76" t="s">
        <v>342</v>
      </c>
    </row>
    <row r="395" spans="1:3" ht="15.75" hidden="1" thickBot="1" x14ac:dyDescent="0.3">
      <c r="A395" s="75"/>
      <c r="B395" s="48" t="s">
        <v>323</v>
      </c>
      <c r="C395" s="77"/>
    </row>
    <row r="396" spans="1:3" hidden="1" x14ac:dyDescent="0.25">
      <c r="A396" s="74" t="s">
        <v>296</v>
      </c>
      <c r="B396" s="47" t="s">
        <v>343</v>
      </c>
      <c r="C396" s="76" t="s">
        <v>327</v>
      </c>
    </row>
    <row r="397" spans="1:3" ht="15.75" hidden="1" thickBot="1" x14ac:dyDescent="0.3">
      <c r="A397" s="75"/>
      <c r="B397" s="48" t="s">
        <v>323</v>
      </c>
      <c r="C397" s="77"/>
    </row>
    <row r="398" spans="1:3" hidden="1" x14ac:dyDescent="0.25">
      <c r="A398" s="74" t="s">
        <v>296</v>
      </c>
      <c r="B398" s="47" t="s">
        <v>344</v>
      </c>
      <c r="C398" s="76" t="s">
        <v>345</v>
      </c>
    </row>
    <row r="399" spans="1:3" ht="15.75" hidden="1" thickBot="1" x14ac:dyDescent="0.3">
      <c r="A399" s="75"/>
      <c r="B399" s="48" t="s">
        <v>301</v>
      </c>
      <c r="C399" s="77"/>
    </row>
    <row r="400" spans="1:3" ht="28.5" hidden="1" x14ac:dyDescent="0.25">
      <c r="A400" s="74" t="s">
        <v>309</v>
      </c>
      <c r="B400" s="47" t="s">
        <v>300</v>
      </c>
      <c r="C400" s="76" t="s">
        <v>330</v>
      </c>
    </row>
    <row r="401" spans="1:3" ht="15.75" hidden="1" thickBot="1" x14ac:dyDescent="0.3">
      <c r="A401" s="75"/>
      <c r="B401" s="48" t="s">
        <v>346</v>
      </c>
      <c r="C401" s="77"/>
    </row>
    <row r="402" spans="1:3" ht="28.5" hidden="1" x14ac:dyDescent="0.25">
      <c r="A402" s="74" t="s">
        <v>296</v>
      </c>
      <c r="B402" s="47" t="s">
        <v>300</v>
      </c>
      <c r="C402" s="76" t="s">
        <v>302</v>
      </c>
    </row>
    <row r="403" spans="1:3" ht="15.75" hidden="1" thickBot="1" x14ac:dyDescent="0.3">
      <c r="A403" s="75"/>
      <c r="B403" s="48" t="s">
        <v>336</v>
      </c>
      <c r="C403" s="77"/>
    </row>
    <row r="404" spans="1:3" hidden="1" x14ac:dyDescent="0.25">
      <c r="A404" s="74" t="s">
        <v>296</v>
      </c>
      <c r="B404" s="47" t="s">
        <v>317</v>
      </c>
      <c r="C404" s="76" t="s">
        <v>319</v>
      </c>
    </row>
    <row r="405" spans="1:3" ht="15.75" hidden="1" thickBot="1" x14ac:dyDescent="0.3">
      <c r="A405" s="75"/>
      <c r="B405" s="48" t="s">
        <v>347</v>
      </c>
      <c r="C405" s="77"/>
    </row>
    <row r="406" spans="1:3" hidden="1" x14ac:dyDescent="0.25">
      <c r="A406" s="74" t="s">
        <v>296</v>
      </c>
      <c r="B406" s="47" t="s">
        <v>341</v>
      </c>
      <c r="C406" s="76" t="s">
        <v>342</v>
      </c>
    </row>
    <row r="407" spans="1:3" ht="15.75" hidden="1" thickBot="1" x14ac:dyDescent="0.3">
      <c r="A407" s="75"/>
      <c r="B407" s="48" t="s">
        <v>301</v>
      </c>
      <c r="C407" s="77"/>
    </row>
    <row r="408" spans="1:3" hidden="1" x14ac:dyDescent="0.25">
      <c r="A408" s="74" t="s">
        <v>296</v>
      </c>
      <c r="B408" s="47" t="s">
        <v>348</v>
      </c>
      <c r="C408" s="76" t="s">
        <v>350</v>
      </c>
    </row>
    <row r="409" spans="1:3" ht="15.75" hidden="1" thickBot="1" x14ac:dyDescent="0.3">
      <c r="A409" s="75"/>
      <c r="B409" s="48" t="s">
        <v>349</v>
      </c>
      <c r="C409" s="77"/>
    </row>
    <row r="410" spans="1:3" hidden="1" x14ac:dyDescent="0.25">
      <c r="A410" s="74" t="s">
        <v>296</v>
      </c>
      <c r="B410" s="47" t="s">
        <v>351</v>
      </c>
      <c r="C410" s="76" t="s">
        <v>315</v>
      </c>
    </row>
    <row r="411" spans="1:3" ht="15.75" hidden="1" thickBot="1" x14ac:dyDescent="0.3">
      <c r="A411" s="75"/>
      <c r="B411" s="48" t="s">
        <v>346</v>
      </c>
      <c r="C411" s="77"/>
    </row>
    <row r="412" spans="1:3" hidden="1" x14ac:dyDescent="0.25">
      <c r="A412" s="74" t="s">
        <v>296</v>
      </c>
      <c r="B412" s="47" t="s">
        <v>352</v>
      </c>
      <c r="C412" s="76" t="s">
        <v>353</v>
      </c>
    </row>
    <row r="413" spans="1:3" ht="15.75" hidden="1" thickBot="1" x14ac:dyDescent="0.3">
      <c r="A413" s="75"/>
      <c r="B413" s="48" t="s">
        <v>346</v>
      </c>
      <c r="C413" s="77"/>
    </row>
    <row r="414" spans="1:3" ht="28.5" hidden="1" x14ac:dyDescent="0.25">
      <c r="A414" s="74" t="s">
        <v>296</v>
      </c>
      <c r="B414" s="47" t="s">
        <v>328</v>
      </c>
      <c r="C414" s="76" t="s">
        <v>302</v>
      </c>
    </row>
    <row r="415" spans="1:3" ht="15.75" hidden="1" thickBot="1" x14ac:dyDescent="0.3">
      <c r="A415" s="75"/>
      <c r="B415" s="48" t="s">
        <v>301</v>
      </c>
      <c r="C415" s="77"/>
    </row>
    <row r="416" spans="1:3" hidden="1" x14ac:dyDescent="0.25">
      <c r="A416" s="74" t="s">
        <v>296</v>
      </c>
      <c r="B416" s="47" t="s">
        <v>354</v>
      </c>
      <c r="C416" s="76" t="s">
        <v>355</v>
      </c>
    </row>
    <row r="417" spans="1:3" ht="15.75" hidden="1" thickBot="1" x14ac:dyDescent="0.3">
      <c r="A417" s="75"/>
      <c r="B417" s="48" t="s">
        <v>323</v>
      </c>
      <c r="C417" s="77"/>
    </row>
    <row r="418" spans="1:3" hidden="1" x14ac:dyDescent="0.25">
      <c r="A418" s="74" t="s">
        <v>296</v>
      </c>
      <c r="B418" s="47" t="s">
        <v>356</v>
      </c>
      <c r="C418" s="76" t="s">
        <v>357</v>
      </c>
    </row>
    <row r="419" spans="1:3" ht="15.75" hidden="1" thickBot="1" x14ac:dyDescent="0.3">
      <c r="A419" s="75"/>
      <c r="B419" s="48" t="s">
        <v>323</v>
      </c>
      <c r="C419" s="77"/>
    </row>
    <row r="420" spans="1:3" hidden="1" x14ac:dyDescent="0.25">
      <c r="A420" s="74" t="s">
        <v>296</v>
      </c>
      <c r="B420" s="47" t="s">
        <v>358</v>
      </c>
      <c r="C420" s="76" t="s">
        <v>308</v>
      </c>
    </row>
    <row r="421" spans="1:3" ht="15.75" hidden="1" thickBot="1" x14ac:dyDescent="0.3">
      <c r="A421" s="75"/>
      <c r="B421" s="48" t="s">
        <v>359</v>
      </c>
      <c r="C421" s="77"/>
    </row>
    <row r="422" spans="1:3" hidden="1" x14ac:dyDescent="0.25">
      <c r="A422" s="74" t="s">
        <v>296</v>
      </c>
      <c r="B422" s="47" t="s">
        <v>360</v>
      </c>
      <c r="C422" s="76" t="s">
        <v>338</v>
      </c>
    </row>
    <row r="423" spans="1:3" ht="15.75" hidden="1" thickBot="1" x14ac:dyDescent="0.3">
      <c r="A423" s="75"/>
      <c r="B423" s="48" t="s">
        <v>359</v>
      </c>
      <c r="C423" s="77"/>
    </row>
    <row r="424" spans="1:3" hidden="1" x14ac:dyDescent="0.25">
      <c r="A424" s="74" t="s">
        <v>296</v>
      </c>
      <c r="B424" s="47" t="s">
        <v>361</v>
      </c>
      <c r="C424" s="76" t="s">
        <v>324</v>
      </c>
    </row>
    <row r="425" spans="1:3" ht="15.75" hidden="1" thickBot="1" x14ac:dyDescent="0.3">
      <c r="A425" s="75"/>
      <c r="B425" s="48" t="s">
        <v>305</v>
      </c>
      <c r="C425" s="77"/>
    </row>
    <row r="426" spans="1:3" hidden="1" x14ac:dyDescent="0.25">
      <c r="A426" s="74" t="s">
        <v>296</v>
      </c>
      <c r="B426" s="47" t="s">
        <v>362</v>
      </c>
      <c r="C426" s="76" t="s">
        <v>364</v>
      </c>
    </row>
    <row r="427" spans="1:3" ht="15.75" hidden="1" thickBot="1" x14ac:dyDescent="0.3">
      <c r="A427" s="75"/>
      <c r="B427" s="48" t="s">
        <v>363</v>
      </c>
      <c r="C427" s="77"/>
    </row>
    <row r="428" spans="1:3" hidden="1" x14ac:dyDescent="0.25">
      <c r="A428" s="74" t="s">
        <v>296</v>
      </c>
      <c r="B428" s="47" t="s">
        <v>365</v>
      </c>
      <c r="C428" s="76" t="s">
        <v>338</v>
      </c>
    </row>
    <row r="429" spans="1:3" ht="15.75" hidden="1" thickBot="1" x14ac:dyDescent="0.3">
      <c r="A429" s="75"/>
      <c r="B429" s="48" t="s">
        <v>366</v>
      </c>
      <c r="C429" s="77"/>
    </row>
    <row r="430" spans="1:3" hidden="1" x14ac:dyDescent="0.25">
      <c r="A430" s="74" t="s">
        <v>296</v>
      </c>
      <c r="B430" s="47" t="s">
        <v>358</v>
      </c>
      <c r="C430" s="76" t="s">
        <v>308</v>
      </c>
    </row>
    <row r="431" spans="1:3" ht="15.75" hidden="1" thickBot="1" x14ac:dyDescent="0.3">
      <c r="A431" s="75"/>
      <c r="B431" s="48" t="s">
        <v>301</v>
      </c>
      <c r="C431" s="77"/>
    </row>
    <row r="432" spans="1:3" hidden="1" x14ac:dyDescent="0.25">
      <c r="A432" s="74" t="s">
        <v>296</v>
      </c>
      <c r="B432" s="47" t="s">
        <v>367</v>
      </c>
      <c r="C432" s="76" t="s">
        <v>315</v>
      </c>
    </row>
    <row r="433" spans="1:9" ht="15.75" hidden="1" thickBot="1" x14ac:dyDescent="0.3">
      <c r="A433" s="75"/>
      <c r="B433" s="48" t="s">
        <v>321</v>
      </c>
      <c r="C433" s="77"/>
    </row>
    <row r="434" spans="1:9" hidden="1" x14ac:dyDescent="0.25">
      <c r="A434" s="74" t="s">
        <v>296</v>
      </c>
      <c r="B434" s="47" t="s">
        <v>368</v>
      </c>
      <c r="C434" s="76" t="s">
        <v>338</v>
      </c>
    </row>
    <row r="435" spans="1:9" ht="15.75" hidden="1" thickBot="1" x14ac:dyDescent="0.3">
      <c r="A435" s="75"/>
      <c r="B435" s="48" t="s">
        <v>323</v>
      </c>
      <c r="C435" s="77"/>
    </row>
    <row r="436" spans="1:9" hidden="1" x14ac:dyDescent="0.25">
      <c r="A436" s="74" t="s">
        <v>296</v>
      </c>
      <c r="B436" s="47" t="s">
        <v>369</v>
      </c>
      <c r="C436" s="76" t="s">
        <v>364</v>
      </c>
    </row>
    <row r="437" spans="1:9" ht="15.75" hidden="1" thickBot="1" x14ac:dyDescent="0.3">
      <c r="A437" s="75"/>
      <c r="B437" s="48" t="s">
        <v>370</v>
      </c>
      <c r="C437" s="77"/>
    </row>
    <row r="438" spans="1:9" hidden="1" x14ac:dyDescent="0.25">
      <c r="A438" s="49" t="s">
        <v>371</v>
      </c>
      <c r="B438" s="49" t="s">
        <v>372</v>
      </c>
    </row>
    <row r="439" spans="1:9" ht="28.5" hidden="1" x14ac:dyDescent="0.25">
      <c r="A439" s="49" t="s">
        <v>373</v>
      </c>
      <c r="B439" s="49" t="s">
        <v>374</v>
      </c>
    </row>
    <row r="440" spans="1:9" ht="15.75" hidden="1" x14ac:dyDescent="0.25">
      <c r="A440" s="50" t="s">
        <v>50</v>
      </c>
      <c r="B440" s="50" t="s">
        <v>375</v>
      </c>
    </row>
    <row r="441" spans="1:9" hidden="1" x14ac:dyDescent="0.25">
      <c r="B441">
        <v>1.1000000000000001</v>
      </c>
    </row>
    <row r="443" spans="1:9" x14ac:dyDescent="0.25">
      <c r="A443" t="s">
        <v>479</v>
      </c>
    </row>
    <row r="444" spans="1:9" x14ac:dyDescent="0.25">
      <c r="A444" t="s">
        <v>480</v>
      </c>
      <c r="E444" t="s">
        <v>483</v>
      </c>
      <c r="I444" s="32"/>
    </row>
    <row r="445" spans="1:9" x14ac:dyDescent="0.25">
      <c r="A445" t="s">
        <v>489</v>
      </c>
      <c r="F445" s="30"/>
      <c r="G445" s="57" t="s">
        <v>485</v>
      </c>
      <c r="H445" s="57" t="s">
        <v>176</v>
      </c>
      <c r="I445" s="59" t="s">
        <v>486</v>
      </c>
    </row>
    <row r="446" spans="1:9" ht="15.75" x14ac:dyDescent="0.25">
      <c r="A446" s="19"/>
      <c r="F446" s="30" t="s">
        <v>282</v>
      </c>
      <c r="G446" s="27">
        <f>SUMIF(F2:F345,"мамаАси",G2:G345)</f>
        <v>159.96</v>
      </c>
      <c r="H446" s="27">
        <f>SUMIF(F2:F345,"мамаАси",H2:H345)</f>
        <v>165.64777115209932</v>
      </c>
      <c r="I446" s="34">
        <f>SUMIF(F2:F345,"мамаАси",I2:I345)</f>
        <v>1626.9540009318832</v>
      </c>
    </row>
    <row r="447" spans="1:9" x14ac:dyDescent="0.25">
      <c r="F447" s="30" t="s">
        <v>283</v>
      </c>
      <c r="G447" s="27">
        <f>SUMIF(F2:F345,"маика",G2:G345)</f>
        <v>631.9</v>
      </c>
      <c r="H447" s="27">
        <f>SUMIF(F2:F345,"маика",H2:H345)</f>
        <v>654.36875838341803</v>
      </c>
      <c r="I447" s="34">
        <f>SUMIF(F2:F345,"маика",I2:I345)</f>
        <v>6427.0582219858525</v>
      </c>
    </row>
    <row r="448" spans="1:9" x14ac:dyDescent="0.25">
      <c r="F448" s="30" t="s">
        <v>92</v>
      </c>
      <c r="G448" s="27">
        <f>SUMIF(F2:F345,"Лариса",G2:G345)</f>
        <v>669.40000000000009</v>
      </c>
      <c r="H448" s="27">
        <f>SUMIF(F2:F345,"Лариса",H2:H345)</f>
        <v>693.20216309836997</v>
      </c>
      <c r="I448" s="34">
        <f>SUMIF(F2:F345,"Лариса",I2:I345)</f>
        <v>6808.4709191285483</v>
      </c>
    </row>
    <row r="449" spans="6:9" x14ac:dyDescent="0.25">
      <c r="F449" s="30" t="s">
        <v>284</v>
      </c>
      <c r="G449" s="27">
        <f>SUMIF(F2:F345,"Ксюша",G2:G345)</f>
        <v>117.56</v>
      </c>
      <c r="H449" s="27">
        <f>SUMIF(F2:F345,"Ксюша",H2:H345)</f>
        <v>121.7401348877269</v>
      </c>
      <c r="I449" s="34">
        <f>SUMIF(F2:F345,"Ксюша",I2:I345)</f>
        <v>1195.7033780292086</v>
      </c>
    </row>
    <row r="450" spans="6:9" x14ac:dyDescent="0.25">
      <c r="F450" s="30" t="s">
        <v>52</v>
      </c>
      <c r="G450" s="27">
        <f>SUMIF(F2:F345,"Лена",G2:G345)</f>
        <v>201.54</v>
      </c>
      <c r="H450" s="27">
        <f>SUMIF(F2:F345,"Лена",H2:H345)</f>
        <v>208.70625030003811</v>
      </c>
      <c r="I450" s="34">
        <f>SUMIF(F2:F345,"Лена",I2:I345)</f>
        <v>2049.8643995237044</v>
      </c>
    </row>
    <row r="451" spans="6:9" x14ac:dyDescent="0.25">
      <c r="F451" s="30" t="s">
        <v>51</v>
      </c>
      <c r="G451" s="27">
        <f>SUMIF(F2:F345,"Наташа",G2:G345)</f>
        <v>759.06000000000006</v>
      </c>
      <c r="H451" s="27">
        <f>SUMIF(F2:F345,"Наташа",H2:H345)</f>
        <v>786.05024487817263</v>
      </c>
      <c r="I451" s="34">
        <f>SUMIF(F2:F345,"Наташа",I2:I345)</f>
        <v>7720.4032504835914</v>
      </c>
    </row>
    <row r="452" spans="6:9" x14ac:dyDescent="0.25">
      <c r="F452" s="30" t="s">
        <v>481</v>
      </c>
      <c r="G452" s="27">
        <f>SUMIF(F2:F345,"Маша-пл",G2:G345)</f>
        <v>565.48</v>
      </c>
      <c r="H452" s="27">
        <f>SUMIF(F2:F345,"Маша-пл",H2:H345)</f>
        <v>585.58703195229509</v>
      </c>
      <c r="I452" s="34">
        <f>SUMIF(F2:F345,"Маша-пл",I2:I345)</f>
        <v>5751.5000528067103</v>
      </c>
    </row>
    <row r="453" spans="6:9" x14ac:dyDescent="0.25">
      <c r="F453" s="30" t="s">
        <v>88</v>
      </c>
      <c r="G453" s="27">
        <f>SUMIF(F2:F345,"Маша",G2:G345)</f>
        <v>389.5</v>
      </c>
      <c r="H453" s="27">
        <f>SUMIF(F2:F345,"Маша",H2:H345)</f>
        <v>403.34963030596828</v>
      </c>
      <c r="I453" s="34">
        <f>SUMIF(F2:F345,"Маша",I2:I345)</f>
        <v>3961.6065476554672</v>
      </c>
    </row>
    <row r="454" spans="6:9" x14ac:dyDescent="0.25">
      <c r="F454" s="30" t="s">
        <v>287</v>
      </c>
      <c r="G454" s="27">
        <f>SUMIF(F2:F345,"Юля",G2:G345)</f>
        <v>57.58</v>
      </c>
      <c r="H454" s="27">
        <f>SUMIF(F2:F345,"Юля",H2:H345)</f>
        <v>59.627398492984987</v>
      </c>
      <c r="I454" s="34">
        <f>SUMIF(F2:F345,"Юля",I2:I345)</f>
        <v>585.646482706038</v>
      </c>
    </row>
    <row r="455" spans="6:9" x14ac:dyDescent="0.25">
      <c r="F455" s="30" t="s">
        <v>286</v>
      </c>
      <c r="G455" s="27">
        <f>SUMIF(F2:F345,"Катя",G2:G345)</f>
        <v>437.52</v>
      </c>
      <c r="H455" s="27">
        <f>SUMIF(F2:F345,"Катя",H2:H345)</f>
        <v>453.07709949028811</v>
      </c>
      <c r="I455" s="34">
        <f>SUMIF(F2:F345,"Катя",I2:I345)</f>
        <v>4450.0182201032603</v>
      </c>
    </row>
    <row r="456" spans="6:9" x14ac:dyDescent="0.25">
      <c r="F456" s="30" t="s">
        <v>90</v>
      </c>
      <c r="G456" s="27">
        <f>SUMIF(F2:F345,"Надя",G2:G345)</f>
        <v>259.95999999999998</v>
      </c>
      <c r="H456" s="27">
        <f>SUMIF(F2:F345,"Надя",H2:H345)</f>
        <v>269.203517058638</v>
      </c>
      <c r="I456" s="34">
        <f>SUMIF(F2:F345,"Надя",I2:I345)</f>
        <v>2644.0545266457384</v>
      </c>
    </row>
    <row r="458" spans="6:9" x14ac:dyDescent="0.25">
      <c r="I458" s="27"/>
    </row>
  </sheetData>
  <autoFilter ref="A1:G446"/>
  <mergeCells count="258">
    <mergeCell ref="A18:A25"/>
    <mergeCell ref="C18:C25"/>
    <mergeCell ref="D18:D25"/>
    <mergeCell ref="E18:E25"/>
    <mergeCell ref="A26:A33"/>
    <mergeCell ref="C26:C33"/>
    <mergeCell ref="D26:D33"/>
    <mergeCell ref="E26:E33"/>
    <mergeCell ref="A2:A9"/>
    <mergeCell ref="C2:C9"/>
    <mergeCell ref="D2:D9"/>
    <mergeCell ref="E2:E9"/>
    <mergeCell ref="A10:A17"/>
    <mergeCell ref="C10:C17"/>
    <mergeCell ref="D10:D17"/>
    <mergeCell ref="E10:E17"/>
    <mergeCell ref="A50:A57"/>
    <mergeCell ref="C50:C57"/>
    <mergeCell ref="D50:D57"/>
    <mergeCell ref="E50:E57"/>
    <mergeCell ref="A58:A65"/>
    <mergeCell ref="C58:C65"/>
    <mergeCell ref="D58:D65"/>
    <mergeCell ref="E58:E65"/>
    <mergeCell ref="A34:A41"/>
    <mergeCell ref="C34:C41"/>
    <mergeCell ref="D34:D41"/>
    <mergeCell ref="E34:E41"/>
    <mergeCell ref="A42:A49"/>
    <mergeCell ref="C42:C49"/>
    <mergeCell ref="D42:D49"/>
    <mergeCell ref="E42:E49"/>
    <mergeCell ref="A82:A89"/>
    <mergeCell ref="C82:C89"/>
    <mergeCell ref="D82:D89"/>
    <mergeCell ref="E82:E89"/>
    <mergeCell ref="A90:A97"/>
    <mergeCell ref="C90:C97"/>
    <mergeCell ref="D90:D97"/>
    <mergeCell ref="E90:E97"/>
    <mergeCell ref="A66:A73"/>
    <mergeCell ref="C66:C73"/>
    <mergeCell ref="D66:D73"/>
    <mergeCell ref="E66:E73"/>
    <mergeCell ref="A74:A81"/>
    <mergeCell ref="C74:C81"/>
    <mergeCell ref="D74:D81"/>
    <mergeCell ref="E74:E81"/>
    <mergeCell ref="A114:A121"/>
    <mergeCell ref="C114:C121"/>
    <mergeCell ref="D114:D121"/>
    <mergeCell ref="E114:E121"/>
    <mergeCell ref="A122:A129"/>
    <mergeCell ref="C122:C129"/>
    <mergeCell ref="D122:D129"/>
    <mergeCell ref="E122:E129"/>
    <mergeCell ref="A98:A105"/>
    <mergeCell ref="C98:C105"/>
    <mergeCell ref="D98:D105"/>
    <mergeCell ref="E98:E105"/>
    <mergeCell ref="A106:A113"/>
    <mergeCell ref="C106:C113"/>
    <mergeCell ref="D106:D113"/>
    <mergeCell ref="E106:E113"/>
    <mergeCell ref="A146:A153"/>
    <mergeCell ref="C146:C153"/>
    <mergeCell ref="D146:D153"/>
    <mergeCell ref="E146:E153"/>
    <mergeCell ref="A154:A161"/>
    <mergeCell ref="C154:C161"/>
    <mergeCell ref="D154:D161"/>
    <mergeCell ref="E154:E161"/>
    <mergeCell ref="A130:A137"/>
    <mergeCell ref="C130:C137"/>
    <mergeCell ref="D130:D137"/>
    <mergeCell ref="E130:E137"/>
    <mergeCell ref="A138:A145"/>
    <mergeCell ref="C138:C145"/>
    <mergeCell ref="D138:D145"/>
    <mergeCell ref="E138:E145"/>
    <mergeCell ref="A178:A185"/>
    <mergeCell ref="C178:C185"/>
    <mergeCell ref="D178:D185"/>
    <mergeCell ref="E178:E185"/>
    <mergeCell ref="A186:A193"/>
    <mergeCell ref="C186:C193"/>
    <mergeCell ref="D186:D193"/>
    <mergeCell ref="E186:E193"/>
    <mergeCell ref="A162:A169"/>
    <mergeCell ref="C162:C169"/>
    <mergeCell ref="D162:D169"/>
    <mergeCell ref="E162:E169"/>
    <mergeCell ref="A170:A177"/>
    <mergeCell ref="C170:C177"/>
    <mergeCell ref="D170:D177"/>
    <mergeCell ref="E170:E177"/>
    <mergeCell ref="A210:A217"/>
    <mergeCell ref="C210:C217"/>
    <mergeCell ref="D210:D217"/>
    <mergeCell ref="E210:E217"/>
    <mergeCell ref="A218:A225"/>
    <mergeCell ref="C218:C225"/>
    <mergeCell ref="D218:D225"/>
    <mergeCell ref="E218:E225"/>
    <mergeCell ref="A194:A201"/>
    <mergeCell ref="C194:C201"/>
    <mergeCell ref="D194:D201"/>
    <mergeCell ref="E194:E201"/>
    <mergeCell ref="A202:A209"/>
    <mergeCell ref="C202:C209"/>
    <mergeCell ref="D202:D209"/>
    <mergeCell ref="E202:E209"/>
    <mergeCell ref="A242:A249"/>
    <mergeCell ref="C242:C249"/>
    <mergeCell ref="D242:D249"/>
    <mergeCell ref="E242:E249"/>
    <mergeCell ref="A250:A257"/>
    <mergeCell ref="C250:C257"/>
    <mergeCell ref="D250:D257"/>
    <mergeCell ref="E250:E257"/>
    <mergeCell ref="A226:A233"/>
    <mergeCell ref="C226:C233"/>
    <mergeCell ref="D226:D233"/>
    <mergeCell ref="E226:E233"/>
    <mergeCell ref="A234:A241"/>
    <mergeCell ref="C234:C241"/>
    <mergeCell ref="D234:D241"/>
    <mergeCell ref="E234:E241"/>
    <mergeCell ref="A274:A281"/>
    <mergeCell ref="C274:C281"/>
    <mergeCell ref="D274:D281"/>
    <mergeCell ref="E274:E281"/>
    <mergeCell ref="A282:A289"/>
    <mergeCell ref="C282:C289"/>
    <mergeCell ref="D282:D289"/>
    <mergeCell ref="E282:E289"/>
    <mergeCell ref="A258:A265"/>
    <mergeCell ref="C258:C265"/>
    <mergeCell ref="D258:D265"/>
    <mergeCell ref="E258:E265"/>
    <mergeCell ref="A266:A273"/>
    <mergeCell ref="C266:C273"/>
    <mergeCell ref="D266:D273"/>
    <mergeCell ref="E266:E273"/>
    <mergeCell ref="A306:A313"/>
    <mergeCell ref="C306:C313"/>
    <mergeCell ref="D306:D313"/>
    <mergeCell ref="E306:E313"/>
    <mergeCell ref="A314:A321"/>
    <mergeCell ref="C314:C321"/>
    <mergeCell ref="D314:D321"/>
    <mergeCell ref="E314:E321"/>
    <mergeCell ref="A290:A297"/>
    <mergeCell ref="C290:C297"/>
    <mergeCell ref="D290:D297"/>
    <mergeCell ref="E290:E297"/>
    <mergeCell ref="A298:A305"/>
    <mergeCell ref="C298:C305"/>
    <mergeCell ref="D298:D305"/>
    <mergeCell ref="E298:E305"/>
    <mergeCell ref="A330:A337"/>
    <mergeCell ref="C330:C337"/>
    <mergeCell ref="D330:D337"/>
    <mergeCell ref="E330:E337"/>
    <mergeCell ref="A338:A345"/>
    <mergeCell ref="C338:C345"/>
    <mergeCell ref="D338:D345"/>
    <mergeCell ref="E338:E345"/>
    <mergeCell ref="A322:A329"/>
    <mergeCell ref="C322:C329"/>
    <mergeCell ref="D322:D329"/>
    <mergeCell ref="E322:E329"/>
    <mergeCell ref="A358:A359"/>
    <mergeCell ref="C358:C359"/>
    <mergeCell ref="A360:A361"/>
    <mergeCell ref="C360:C361"/>
    <mergeCell ref="A362:A363"/>
    <mergeCell ref="C362:C363"/>
    <mergeCell ref="A352:A353"/>
    <mergeCell ref="C352:C353"/>
    <mergeCell ref="A354:A355"/>
    <mergeCell ref="C354:C355"/>
    <mergeCell ref="A356:A357"/>
    <mergeCell ref="C356:C357"/>
    <mergeCell ref="A370:A371"/>
    <mergeCell ref="C370:C371"/>
    <mergeCell ref="A372:A373"/>
    <mergeCell ref="C372:C373"/>
    <mergeCell ref="A374:A375"/>
    <mergeCell ref="C374:C375"/>
    <mergeCell ref="A364:A365"/>
    <mergeCell ref="C364:C365"/>
    <mergeCell ref="A366:A367"/>
    <mergeCell ref="C366:C367"/>
    <mergeCell ref="A368:A369"/>
    <mergeCell ref="C368:C369"/>
    <mergeCell ref="A382:A383"/>
    <mergeCell ref="C382:C383"/>
    <mergeCell ref="A384:A385"/>
    <mergeCell ref="C384:C385"/>
    <mergeCell ref="A386:A387"/>
    <mergeCell ref="C386:C387"/>
    <mergeCell ref="A376:A377"/>
    <mergeCell ref="C376:C377"/>
    <mergeCell ref="A378:A379"/>
    <mergeCell ref="C378:C379"/>
    <mergeCell ref="A380:A381"/>
    <mergeCell ref="C380:C381"/>
    <mergeCell ref="A394:A395"/>
    <mergeCell ref="C394:C395"/>
    <mergeCell ref="A396:A397"/>
    <mergeCell ref="C396:C397"/>
    <mergeCell ref="A398:A399"/>
    <mergeCell ref="C398:C399"/>
    <mergeCell ref="A388:A389"/>
    <mergeCell ref="C388:C389"/>
    <mergeCell ref="A390:A391"/>
    <mergeCell ref="C390:C391"/>
    <mergeCell ref="A392:A393"/>
    <mergeCell ref="C392:C393"/>
    <mergeCell ref="A406:A407"/>
    <mergeCell ref="C406:C407"/>
    <mergeCell ref="A408:A409"/>
    <mergeCell ref="C408:C409"/>
    <mergeCell ref="A410:A411"/>
    <mergeCell ref="C410:C411"/>
    <mergeCell ref="A400:A401"/>
    <mergeCell ref="C400:C401"/>
    <mergeCell ref="A402:A403"/>
    <mergeCell ref="C402:C403"/>
    <mergeCell ref="A404:A405"/>
    <mergeCell ref="C404:C405"/>
    <mergeCell ref="A418:A419"/>
    <mergeCell ref="C418:C419"/>
    <mergeCell ref="A420:A421"/>
    <mergeCell ref="C420:C421"/>
    <mergeCell ref="A422:A423"/>
    <mergeCell ref="C422:C423"/>
    <mergeCell ref="A412:A413"/>
    <mergeCell ref="C412:C413"/>
    <mergeCell ref="A414:A415"/>
    <mergeCell ref="C414:C415"/>
    <mergeCell ref="A416:A417"/>
    <mergeCell ref="C416:C417"/>
    <mergeCell ref="A436:A437"/>
    <mergeCell ref="C436:C437"/>
    <mergeCell ref="A430:A431"/>
    <mergeCell ref="C430:C431"/>
    <mergeCell ref="A432:A433"/>
    <mergeCell ref="C432:C433"/>
    <mergeCell ref="A434:A435"/>
    <mergeCell ref="C434:C435"/>
    <mergeCell ref="A424:A425"/>
    <mergeCell ref="C424:C425"/>
    <mergeCell ref="A426:A427"/>
    <mergeCell ref="C426:C427"/>
    <mergeCell ref="A428:A429"/>
    <mergeCell ref="C428:C429"/>
  </mergeCells>
  <hyperlinks>
    <hyperlink ref="B2" r:id="rId1" display="http://www.kids-world.dk/joha-leggings-uld-lyseroed-blommestribet-p-81987.html?options=%7b2%7d439"/>
    <hyperlink ref="B10" r:id="rId2" display="http://www.kids-world.dk/joha-bluse-uld-lyseroed-blommestribet-p-81991.html?options=%7b2%7d439"/>
    <hyperlink ref="B18" r:id="rId3" display="http://www.kids-world.dk/creamie-kjole-mint-blomster-p-76966.html?options=%7b2%7d374"/>
    <hyperlink ref="B26" r:id="rId4" display="http://www.kids-world.dk/creamie-bluse-koral-p-71098.html?options=%7b2%7d374"/>
    <hyperlink ref="B34" r:id="rId5" display="http://www.kids-world.dk/lego-star-wars-kasket-sort-r2d2-p-70293.html?options=%7b2%7d582"/>
    <hyperlink ref="B42" r:id="rId6" display="http://www.kids-world.dk/lego-star-wars-fleecehue-navy-p-51453.html?options=%7b2%7d542"/>
    <hyperlink ref="B50" r:id="rId7" display="http://www.kids-world.dk/lego-star-wars-tshirt-navy-yoda-p-75235.html?options=%7b2%7d374"/>
    <hyperlink ref="B58" r:id="rId8" display="http://www.kids-world.dk/hummel-stroemper-tinsu-uld-graa-roed-p-46454.html?options=%7b9%7d652"/>
    <hyperlink ref="B66" r:id="rId9" display="http://www.kids-world.dk/molo-hue-nico-casino-star-p-69520.html?options=%7b2%7d314"/>
    <hyperlink ref="B74" r:id="rId10" display="http://www.kids-world.dk/molo-softshelljakke-ulas-scorpions-p-70537.html?options=%7b2%7d433"/>
    <hyperlink ref="B82" r:id="rId11" display="http://www.kids-world.dk/molo-slipon-sko-zeus-delicate-cacti-p-73584.html?options=%7b9%7d285"/>
    <hyperlink ref="B90" r:id="rId12" display="http://www.kids-world.dk/color-kids-badebukser-uv40-sort-lyseblaa-stjerner-p-58532.html?options=%7b2%7d347"/>
    <hyperlink ref="B98" r:id="rId13" display="http://www.kids-world.dk/color-kids-badebukser-uv40-blaa-orange-stjerner-p-58525.html?options=%7b2%7d347"/>
    <hyperlink ref="B106" r:id="rId14" display="http://www.kids-world.dk/small-rags-skjorte-navy-denim-p-75168.html?options=%7b2%7d374"/>
    <hyperlink ref="B114" r:id="rId15" display="http://www.kids-world.dk/lego-star-wars-tshirt-graameleret-print-p-80936.html?options=%7b2%7d374"/>
    <hyperlink ref="B122" r:id="rId16" display="http://www.kids-world.dk/lego-star-wars-kasket-navy-stormtrooper-p-80470.html?options=%7b2%7d398"/>
    <hyperlink ref="B130" r:id="rId17" display="http://www.kids-world.dk/color-kids-badebukser-uv40-sort-lyseblaa-stjerner-p-58532.html?options=%7b2%7d351"/>
    <hyperlink ref="B138" r:id="rId18" display="http://www.kids-world.dk/molo-sweatshirt-marton-camo-palm-stripe-p-81146.html?options=%7b2%7d402"/>
    <hyperlink ref="B146" r:id="rId19" display="http://www.kids-world.dk/molo-vinterhue-natt-regnbuestribet-p-45922.html?options=%7b2%7d587"/>
    <hyperlink ref="B154" r:id="rId20" display="http://www.kids-world.dk/color-kids-badebukser-uv40-sort-lyseblaa-stjerner-p-58532.html?options=%7b2%7d433"/>
    <hyperlink ref="B162" r:id="rId21" display="http://www.kids-world.dk/color-kids-bikini-uv40-sort-pink-stjerner-p-58526.html?options=%7b2%7d433"/>
    <hyperlink ref="B170" r:id="rId22" display="http://www.kids-world.dk/molo-tshirt-rimona-graceful-swimmers-p-71844.html?options=%7b2%7d433"/>
    <hyperlink ref="B178" r:id="rId23" display="http://www.kids-world.dk/creamie-kjole-koral-p-76983.html?options=%7b2%7d402"/>
    <hyperlink ref="B186" r:id="rId24" display="http://www.kids-world.dk/color-kids-badebukser-uv40-blaa-orange-stjerner-p-58525.html?options=%7b2%7d375"/>
    <hyperlink ref="B194" r:id="rId25" display="http://www.kids-world.dk/color-kids-badebukser-uv40-blaa-orange-stjerner-p-58525.html?options=%7b2%7d351"/>
    <hyperlink ref="B202" r:id="rId26" display="http://www.kids-world.dk/hummel-stroemper-tinsu-uld-graa-roed-p-46454.html?options=%7b9%7d304"/>
    <hyperlink ref="B210" r:id="rId27" display="http://www.kids-world.dk/color-kids-bikini-uv40-sort-pink-stjerner-p-58526.html?options=%7b2%7d402"/>
    <hyperlink ref="B218" r:id="rId28" display="http://www.kids-world.dk/decoy-basis-stroemper-graa-meleret-p-15126.html?options=%7b9%7d505"/>
    <hyperlink ref="B226" r:id="rId29" display="http://www.kids-world.dk/creamie-top-koral-blonder-p-80283.html?options=%7b2%7d375"/>
    <hyperlink ref="B234" r:id="rId30" display="http://www.kids-world.dk/molo-jeans-ames-graa-p-81155.html?options=%7b2%7d375"/>
    <hyperlink ref="B242" r:id="rId31" display="http://www.kids-world.dk/color-kids-badebukser-uv40-sort-lyseblaa-stjerner-p-58532.html?options=%7b2%7d402"/>
    <hyperlink ref="B250" r:id="rId32" display="http://www.kids-world.dk/molo-tshirt-raphael-oatmeal-melange-p-79870.html?options=%7b2%7d433"/>
    <hyperlink ref="B258" r:id="rId33" display="http://www.kids-world.dk/creamie-tshirt-creme-piger-p-71101.html?options=%7b2%7d433"/>
    <hyperlink ref="B266" r:id="rId34" display="http://www.kids-world.dk/creamie-kjole-koral-blonder-p-71100.html?options=%7b2%7d401"/>
    <hyperlink ref="B274" r:id="rId35" display="http://www.kids-world.dk/color-kids-badebukser-uv40-blaa-orange-stjerner-p-58525.html?options=%7b2%7d402"/>
    <hyperlink ref="B282" r:id="rId36" display="http://www.kids-world.dk/creamie-kjole-rosa-koksgraa-blondetryk-p-61258.html?options=%7b2%7d401"/>
    <hyperlink ref="B290" r:id="rId37" display="http://www.kids-world.dk/molo-softshelljakke-hestie-delicate-cacti-p-70539.html?options=%7b2%7d374"/>
    <hyperlink ref="B298" r:id="rId38" display="http://www.kids-world.dk/molo-undertroeje-jim-wild-cats-p-71805.html?options=%7b2%7d290"/>
    <hyperlink ref="B306" r:id="rId39" display="http://www.kids-world.dk/creamie-kjole-pudder-blomster-p-76993.html?options=%7b2%7d432"/>
    <hyperlink ref="B314" r:id="rId40" display="http://www.kids-world.dk/creamie-kjole-koral-blonder-p-71100.html?options=%7b2%7d402"/>
    <hyperlink ref="B322" r:id="rId41" display="http://www.kids-world.dk/molo-hue-namora-wild-cats-p-69527.html?options=%7b2%7d314"/>
    <hyperlink ref="B330" r:id="rId42" display="http://www.kids-world.dk/molo-sweatshirt-manuel-camo-cactus-p-73617.html?options=%7b2%7d433"/>
    <hyperlink ref="B338" r:id="rId43" display="http://www.kids-world.dk/molo-undertroeje-joshlyn-graceful-swimmers-p-71838.html?options=%7b2%7d289"/>
    <hyperlink ref="A351" r:id="rId44" display="http://www.kids-world.dk/shopping_cart.php"/>
  </hyperlinks>
  <pageMargins left="0.7" right="0.7" top="0.75" bottom="0.75" header="0.3" footer="0.3"/>
  <pageSetup paperSize="9" orientation="portrait" r:id="rId45"/>
  <drawing r:id="rId4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4"/>
  <sheetViews>
    <sheetView workbookViewId="0">
      <selection activeCell="F75" sqref="F75"/>
    </sheetView>
  </sheetViews>
  <sheetFormatPr defaultRowHeight="15" x14ac:dyDescent="0.25"/>
  <cols>
    <col min="1" max="1" width="21.85546875" customWidth="1"/>
    <col min="2" max="2" width="46.42578125" customWidth="1"/>
    <col min="3" max="3" width="46.42578125" hidden="1" customWidth="1"/>
    <col min="4" max="5" width="10.7109375" customWidth="1"/>
    <col min="7" max="7" width="12.28515625" style="60" customWidth="1"/>
    <col min="8" max="8" width="13.5703125" style="60" customWidth="1"/>
    <col min="9" max="9" width="4.42578125" style="60" customWidth="1"/>
    <col min="10" max="10" width="14.85546875" style="60" customWidth="1"/>
  </cols>
  <sheetData>
    <row r="1" spans="1:10" x14ac:dyDescent="0.25">
      <c r="A1" s="51" t="s">
        <v>376</v>
      </c>
    </row>
    <row r="2" spans="1:10" ht="30.75" thickBot="1" x14ac:dyDescent="0.3">
      <c r="A2" s="4" t="s">
        <v>0</v>
      </c>
      <c r="B2" s="4"/>
      <c r="C2" s="4"/>
      <c r="D2" s="52" t="s">
        <v>2</v>
      </c>
      <c r="E2" s="52" t="s">
        <v>3</v>
      </c>
      <c r="G2" s="60" t="s">
        <v>485</v>
      </c>
      <c r="H2" s="60" t="s">
        <v>176</v>
      </c>
      <c r="J2" s="60" t="s">
        <v>486</v>
      </c>
    </row>
    <row r="3" spans="1:10" x14ac:dyDescent="0.25">
      <c r="A3" s="62"/>
      <c r="B3" s="6" t="s">
        <v>377</v>
      </c>
      <c r="C3" s="6"/>
      <c r="D3" s="86" t="s">
        <v>379</v>
      </c>
      <c r="E3" s="86" t="s">
        <v>379</v>
      </c>
      <c r="F3" s="17" t="s">
        <v>92</v>
      </c>
      <c r="G3" s="60">
        <v>199.98</v>
      </c>
      <c r="H3" s="57">
        <f>G3*(1+$H$212)</f>
        <v>213.12078748238733</v>
      </c>
      <c r="I3" s="57"/>
      <c r="J3" s="58">
        <f>H3*$H$275</f>
        <v>2129.204143893402</v>
      </c>
    </row>
    <row r="4" spans="1:10" x14ac:dyDescent="0.25">
      <c r="A4" s="63"/>
      <c r="B4" s="39"/>
      <c r="C4" s="53"/>
      <c r="D4" s="87"/>
      <c r="E4" s="87"/>
    </row>
    <row r="5" spans="1:10" x14ac:dyDescent="0.25">
      <c r="A5" s="63"/>
      <c r="B5" s="39"/>
      <c r="C5" s="53"/>
      <c r="D5" s="87"/>
      <c r="E5" s="87"/>
    </row>
    <row r="6" spans="1:10" x14ac:dyDescent="0.25">
      <c r="A6" s="63"/>
      <c r="B6" s="39"/>
      <c r="C6" s="53"/>
      <c r="D6" s="87"/>
      <c r="E6" s="87"/>
    </row>
    <row r="7" spans="1:10" x14ac:dyDescent="0.25">
      <c r="A7" s="63"/>
      <c r="B7" s="39"/>
      <c r="C7" s="53"/>
      <c r="D7" s="87"/>
      <c r="E7" s="87"/>
    </row>
    <row r="8" spans="1:10" x14ac:dyDescent="0.25">
      <c r="A8" s="63"/>
      <c r="B8" s="39"/>
      <c r="C8" s="53"/>
      <c r="D8" s="87"/>
      <c r="E8" s="87"/>
    </row>
    <row r="9" spans="1:10" x14ac:dyDescent="0.25">
      <c r="A9" s="63"/>
      <c r="B9" s="39" t="s">
        <v>267</v>
      </c>
      <c r="C9" s="53"/>
      <c r="D9" s="87"/>
      <c r="E9" s="87"/>
    </row>
    <row r="10" spans="1:10" ht="15.75" thickBot="1" x14ac:dyDescent="0.3">
      <c r="A10" s="64"/>
      <c r="B10" s="40" t="s">
        <v>378</v>
      </c>
      <c r="C10" s="54"/>
      <c r="D10" s="88"/>
      <c r="E10" s="88"/>
    </row>
    <row r="11" spans="1:10" ht="30" x14ac:dyDescent="0.25">
      <c r="A11" s="62"/>
      <c r="B11" s="6" t="s">
        <v>380</v>
      </c>
      <c r="C11" s="6"/>
      <c r="D11" s="86" t="s">
        <v>382</v>
      </c>
      <c r="E11" s="86" t="s">
        <v>382</v>
      </c>
      <c r="F11" s="17" t="s">
        <v>92</v>
      </c>
      <c r="G11" s="60">
        <v>71.98</v>
      </c>
      <c r="H11" s="57">
        <f>G11*(1+$H$212)</f>
        <v>76.709842399151114</v>
      </c>
      <c r="I11" s="57"/>
      <c r="J11" s="58">
        <f>H11*$H$275</f>
        <v>766.37720910814619</v>
      </c>
    </row>
    <row r="12" spans="1:10" x14ac:dyDescent="0.25">
      <c r="A12" s="63"/>
      <c r="B12" s="39"/>
      <c r="C12" s="53"/>
      <c r="D12" s="87"/>
      <c r="E12" s="87"/>
    </row>
    <row r="13" spans="1:10" x14ac:dyDescent="0.25">
      <c r="A13" s="63"/>
      <c r="B13" s="39"/>
      <c r="C13" s="53"/>
      <c r="D13" s="87"/>
      <c r="E13" s="87"/>
    </row>
    <row r="14" spans="1:10" x14ac:dyDescent="0.25">
      <c r="A14" s="63"/>
      <c r="B14" s="39"/>
      <c r="C14" s="53"/>
      <c r="D14" s="87"/>
      <c r="E14" s="87"/>
    </row>
    <row r="15" spans="1:10" x14ac:dyDescent="0.25">
      <c r="A15" s="63"/>
      <c r="B15" s="39"/>
      <c r="C15" s="53"/>
      <c r="D15" s="87"/>
      <c r="E15" s="87"/>
    </row>
    <row r="16" spans="1:10" x14ac:dyDescent="0.25">
      <c r="A16" s="63"/>
      <c r="B16" s="39"/>
      <c r="C16" s="53"/>
      <c r="D16" s="87"/>
      <c r="E16" s="87"/>
    </row>
    <row r="17" spans="1:10" x14ac:dyDescent="0.25">
      <c r="A17" s="63"/>
      <c r="B17" s="92" t="s">
        <v>187</v>
      </c>
      <c r="C17" s="53"/>
      <c r="D17" s="87"/>
      <c r="E17" s="87"/>
    </row>
    <row r="18" spans="1:10" ht="15.75" thickBot="1" x14ac:dyDescent="0.3">
      <c r="A18" s="64"/>
      <c r="B18" s="40" t="s">
        <v>381</v>
      </c>
      <c r="C18" s="54"/>
      <c r="D18" s="88"/>
      <c r="E18" s="88"/>
    </row>
    <row r="19" spans="1:10" x14ac:dyDescent="0.25">
      <c r="A19" s="62"/>
      <c r="B19" s="6" t="s">
        <v>383</v>
      </c>
      <c r="C19" s="6"/>
      <c r="D19" s="86" t="s">
        <v>385</v>
      </c>
      <c r="E19" s="86" t="s">
        <v>385</v>
      </c>
      <c r="F19" s="17" t="s">
        <v>92</v>
      </c>
      <c r="G19" s="60">
        <v>51.98</v>
      </c>
      <c r="H19" s="57">
        <f>G19*(1+$H$212)</f>
        <v>55.395632229895455</v>
      </c>
      <c r="I19" s="57"/>
      <c r="J19" s="58">
        <f>H19*$H$275</f>
        <v>553.43550054794991</v>
      </c>
    </row>
    <row r="20" spans="1:10" x14ac:dyDescent="0.25">
      <c r="A20" s="63"/>
      <c r="B20" s="39"/>
      <c r="C20" s="53"/>
      <c r="D20" s="87"/>
      <c r="E20" s="87"/>
    </row>
    <row r="21" spans="1:10" x14ac:dyDescent="0.25">
      <c r="A21" s="63"/>
      <c r="B21" s="39"/>
      <c r="C21" s="53"/>
      <c r="D21" s="87"/>
      <c r="E21" s="87"/>
    </row>
    <row r="22" spans="1:10" x14ac:dyDescent="0.25">
      <c r="A22" s="63"/>
      <c r="B22" s="39"/>
      <c r="C22" s="53"/>
      <c r="D22" s="87"/>
      <c r="E22" s="87"/>
    </row>
    <row r="23" spans="1:10" x14ac:dyDescent="0.25">
      <c r="A23" s="63"/>
      <c r="B23" s="39"/>
      <c r="C23" s="53"/>
      <c r="D23" s="87"/>
      <c r="E23" s="87"/>
    </row>
    <row r="24" spans="1:10" x14ac:dyDescent="0.25">
      <c r="A24" s="63"/>
      <c r="B24" s="39"/>
      <c r="C24" s="53"/>
      <c r="D24" s="87"/>
      <c r="E24" s="87"/>
    </row>
    <row r="25" spans="1:10" x14ac:dyDescent="0.25">
      <c r="A25" s="63"/>
      <c r="B25" s="39" t="s">
        <v>267</v>
      </c>
      <c r="C25" s="53"/>
      <c r="D25" s="87"/>
      <c r="E25" s="87"/>
    </row>
    <row r="26" spans="1:10" ht="15.75" thickBot="1" x14ac:dyDescent="0.3">
      <c r="A26" s="64"/>
      <c r="B26" s="40" t="s">
        <v>384</v>
      </c>
      <c r="C26" s="54"/>
      <c r="D26" s="88"/>
      <c r="E26" s="88"/>
    </row>
    <row r="27" spans="1:10" x14ac:dyDescent="0.25">
      <c r="A27" s="62"/>
      <c r="B27" s="6" t="s">
        <v>386</v>
      </c>
      <c r="C27" s="6"/>
      <c r="D27" s="86" t="s">
        <v>56</v>
      </c>
      <c r="E27" s="86" t="s">
        <v>56</v>
      </c>
      <c r="F27" s="17" t="s">
        <v>282</v>
      </c>
      <c r="G27" s="60">
        <v>79.98</v>
      </c>
      <c r="H27" s="57">
        <f>G27*(1+$H$212)</f>
        <v>85.235526466853386</v>
      </c>
      <c r="I27" s="57"/>
      <c r="J27" s="58">
        <f>H27*$H$275</f>
        <v>851.55389253222472</v>
      </c>
    </row>
    <row r="28" spans="1:10" x14ac:dyDescent="0.25">
      <c r="A28" s="63"/>
      <c r="B28" s="39"/>
      <c r="C28" s="53"/>
      <c r="D28" s="87"/>
      <c r="E28" s="87"/>
    </row>
    <row r="29" spans="1:10" x14ac:dyDescent="0.25">
      <c r="A29" s="63"/>
      <c r="B29" s="39"/>
      <c r="C29" s="53"/>
      <c r="D29" s="87"/>
      <c r="E29" s="87"/>
    </row>
    <row r="30" spans="1:10" x14ac:dyDescent="0.25">
      <c r="A30" s="63"/>
      <c r="B30" s="39"/>
      <c r="C30" s="53"/>
      <c r="D30" s="87"/>
      <c r="E30" s="87"/>
    </row>
    <row r="31" spans="1:10" x14ac:dyDescent="0.25">
      <c r="A31" s="63"/>
      <c r="B31" s="39"/>
      <c r="C31" s="53"/>
      <c r="D31" s="87"/>
      <c r="E31" s="87"/>
    </row>
    <row r="32" spans="1:10" x14ac:dyDescent="0.25">
      <c r="A32" s="63"/>
      <c r="B32" s="39"/>
      <c r="C32" s="53"/>
      <c r="D32" s="87"/>
      <c r="E32" s="87"/>
    </row>
    <row r="33" spans="1:10" x14ac:dyDescent="0.25">
      <c r="A33" s="63"/>
      <c r="B33" s="39" t="s">
        <v>235</v>
      </c>
      <c r="C33" s="53"/>
      <c r="D33" s="87"/>
      <c r="E33" s="87"/>
    </row>
    <row r="34" spans="1:10" ht="15.75" thickBot="1" x14ac:dyDescent="0.3">
      <c r="A34" s="64"/>
      <c r="B34" s="40" t="s">
        <v>387</v>
      </c>
      <c r="C34" s="54"/>
      <c r="D34" s="88"/>
      <c r="E34" s="88"/>
    </row>
    <row r="35" spans="1:10" x14ac:dyDescent="0.25">
      <c r="A35" s="62"/>
      <c r="B35" s="6" t="s">
        <v>388</v>
      </c>
      <c r="C35" s="6"/>
      <c r="D35" s="86" t="s">
        <v>56</v>
      </c>
      <c r="E35" s="86" t="s">
        <v>56</v>
      </c>
      <c r="F35" s="17" t="s">
        <v>282</v>
      </c>
      <c r="G35" s="60">
        <v>79.98</v>
      </c>
      <c r="H35" s="57">
        <f>G35*(1+$H$212)</f>
        <v>85.235526466853386</v>
      </c>
      <c r="I35" s="57"/>
      <c r="J35" s="58">
        <f>H35*$H$275</f>
        <v>851.55389253222472</v>
      </c>
    </row>
    <row r="36" spans="1:10" x14ac:dyDescent="0.25">
      <c r="A36" s="63"/>
      <c r="B36" s="39"/>
      <c r="C36" s="53"/>
      <c r="D36" s="87"/>
      <c r="E36" s="87"/>
    </row>
    <row r="37" spans="1:10" x14ac:dyDescent="0.25">
      <c r="A37" s="63"/>
      <c r="B37" s="39"/>
      <c r="C37" s="53"/>
      <c r="D37" s="87"/>
      <c r="E37" s="87"/>
    </row>
    <row r="38" spans="1:10" x14ac:dyDescent="0.25">
      <c r="A38" s="63"/>
      <c r="B38" s="39"/>
      <c r="C38" s="53"/>
      <c r="D38" s="87"/>
      <c r="E38" s="87"/>
    </row>
    <row r="39" spans="1:10" x14ac:dyDescent="0.25">
      <c r="A39" s="63"/>
      <c r="B39" s="39"/>
      <c r="C39" s="53"/>
      <c r="D39" s="87"/>
      <c r="E39" s="87"/>
    </row>
    <row r="40" spans="1:10" x14ac:dyDescent="0.25">
      <c r="A40" s="63"/>
      <c r="B40" s="39"/>
      <c r="C40" s="53"/>
      <c r="D40" s="87"/>
      <c r="E40" s="87"/>
    </row>
    <row r="41" spans="1:10" x14ac:dyDescent="0.25">
      <c r="A41" s="63"/>
      <c r="B41" s="39" t="s">
        <v>267</v>
      </c>
      <c r="C41" s="53"/>
      <c r="D41" s="87"/>
      <c r="E41" s="87"/>
    </row>
    <row r="42" spans="1:10" ht="15.75" thickBot="1" x14ac:dyDescent="0.3">
      <c r="A42" s="64"/>
      <c r="B42" s="40" t="s">
        <v>389</v>
      </c>
      <c r="C42" s="54"/>
      <c r="D42" s="88"/>
      <c r="E42" s="88"/>
    </row>
    <row r="43" spans="1:10" x14ac:dyDescent="0.25">
      <c r="A43" s="62"/>
      <c r="B43" s="6" t="s">
        <v>390</v>
      </c>
      <c r="C43" s="6"/>
      <c r="D43" s="86" t="s">
        <v>385</v>
      </c>
      <c r="E43" s="86" t="s">
        <v>385</v>
      </c>
      <c r="F43" s="17" t="s">
        <v>282</v>
      </c>
      <c r="G43" s="60">
        <v>51.98</v>
      </c>
      <c r="H43" s="57">
        <f>G43*(1+$H$212)</f>
        <v>55.395632229895455</v>
      </c>
      <c r="I43" s="57"/>
      <c r="J43" s="58">
        <f>H43*$H$275</f>
        <v>553.43550054794991</v>
      </c>
    </row>
    <row r="44" spans="1:10" x14ac:dyDescent="0.25">
      <c r="A44" s="63"/>
      <c r="B44" s="39"/>
      <c r="C44" s="53"/>
      <c r="D44" s="87"/>
      <c r="E44" s="87"/>
    </row>
    <row r="45" spans="1:10" x14ac:dyDescent="0.25">
      <c r="A45" s="63"/>
      <c r="B45" s="39"/>
      <c r="C45" s="53"/>
      <c r="D45" s="87"/>
      <c r="E45" s="87"/>
    </row>
    <row r="46" spans="1:10" x14ac:dyDescent="0.25">
      <c r="A46" s="63"/>
      <c r="B46" s="39"/>
      <c r="C46" s="53"/>
      <c r="D46" s="87"/>
      <c r="E46" s="87"/>
    </row>
    <row r="47" spans="1:10" x14ac:dyDescent="0.25">
      <c r="A47" s="63"/>
      <c r="B47" s="39"/>
      <c r="C47" s="53"/>
      <c r="D47" s="87"/>
      <c r="E47" s="87"/>
    </row>
    <row r="48" spans="1:10" x14ac:dyDescent="0.25">
      <c r="A48" s="63"/>
      <c r="B48" s="39"/>
      <c r="C48" s="53"/>
      <c r="D48" s="87"/>
      <c r="E48" s="87"/>
    </row>
    <row r="49" spans="1:10" x14ac:dyDescent="0.25">
      <c r="A49" s="63"/>
      <c r="B49" s="39" t="s">
        <v>235</v>
      </c>
      <c r="C49" s="53"/>
      <c r="D49" s="87"/>
      <c r="E49" s="87"/>
    </row>
    <row r="50" spans="1:10" ht="15.75" thickBot="1" x14ac:dyDescent="0.3">
      <c r="A50" s="64"/>
      <c r="B50" s="40" t="s">
        <v>391</v>
      </c>
      <c r="C50" s="54"/>
      <c r="D50" s="88"/>
      <c r="E50" s="88"/>
    </row>
    <row r="51" spans="1:10" x14ac:dyDescent="0.25">
      <c r="A51" s="62"/>
      <c r="B51" s="6" t="s">
        <v>392</v>
      </c>
      <c r="C51" s="6"/>
      <c r="D51" s="86" t="s">
        <v>394</v>
      </c>
      <c r="E51" s="86" t="s">
        <v>394</v>
      </c>
      <c r="F51" s="17" t="s">
        <v>51</v>
      </c>
      <c r="G51" s="60">
        <v>59.98</v>
      </c>
      <c r="H51" s="57">
        <f>G51*(1+$H$212)</f>
        <v>63.92131629759772</v>
      </c>
      <c r="I51" s="57"/>
      <c r="J51" s="58">
        <f>H51*$H$275</f>
        <v>638.61218397202845</v>
      </c>
    </row>
    <row r="52" spans="1:10" x14ac:dyDescent="0.25">
      <c r="A52" s="63"/>
      <c r="B52" s="39"/>
      <c r="C52" s="53"/>
      <c r="D52" s="87"/>
      <c r="E52" s="87"/>
    </row>
    <row r="53" spans="1:10" x14ac:dyDescent="0.25">
      <c r="A53" s="63"/>
      <c r="B53" s="39"/>
      <c r="C53" s="53"/>
      <c r="D53" s="87"/>
      <c r="E53" s="87"/>
    </row>
    <row r="54" spans="1:10" x14ac:dyDescent="0.25">
      <c r="A54" s="63"/>
      <c r="B54" s="39"/>
      <c r="C54" s="53"/>
      <c r="D54" s="87"/>
      <c r="E54" s="87"/>
    </row>
    <row r="55" spans="1:10" x14ac:dyDescent="0.25">
      <c r="A55" s="63"/>
      <c r="B55" s="39"/>
      <c r="C55" s="53"/>
      <c r="D55" s="87"/>
      <c r="E55" s="87"/>
    </row>
    <row r="56" spans="1:10" x14ac:dyDescent="0.25">
      <c r="A56" s="63"/>
      <c r="B56" s="39"/>
      <c r="C56" s="53"/>
      <c r="D56" s="87"/>
      <c r="E56" s="87"/>
    </row>
    <row r="57" spans="1:10" x14ac:dyDescent="0.25">
      <c r="A57" s="63"/>
      <c r="B57" s="39" t="s">
        <v>235</v>
      </c>
      <c r="C57" s="53"/>
      <c r="D57" s="87"/>
      <c r="E57" s="87"/>
    </row>
    <row r="58" spans="1:10" ht="15.75" thickBot="1" x14ac:dyDescent="0.3">
      <c r="A58" s="64"/>
      <c r="B58" s="40" t="s">
        <v>393</v>
      </c>
      <c r="C58" s="54"/>
      <c r="D58" s="88"/>
      <c r="E58" s="88"/>
    </row>
    <row r="59" spans="1:10" x14ac:dyDescent="0.25">
      <c r="A59" s="62"/>
      <c r="B59" s="6" t="s">
        <v>390</v>
      </c>
      <c r="C59" s="6"/>
      <c r="D59" s="86" t="s">
        <v>385</v>
      </c>
      <c r="E59" s="86" t="s">
        <v>385</v>
      </c>
      <c r="F59" s="17" t="s">
        <v>51</v>
      </c>
      <c r="G59" s="60">
        <v>51.98</v>
      </c>
      <c r="H59" s="57">
        <f>G59*(1+$H$212)</f>
        <v>55.395632229895455</v>
      </c>
      <c r="I59" s="57"/>
      <c r="J59" s="58">
        <f>H59*$H$275</f>
        <v>553.43550054794991</v>
      </c>
    </row>
    <row r="60" spans="1:10" x14ac:dyDescent="0.25">
      <c r="A60" s="63"/>
      <c r="B60" s="39"/>
      <c r="C60" s="53"/>
      <c r="D60" s="87"/>
      <c r="E60" s="87"/>
    </row>
    <row r="61" spans="1:10" x14ac:dyDescent="0.25">
      <c r="A61" s="63"/>
      <c r="B61" s="39"/>
      <c r="C61" s="53"/>
      <c r="D61" s="87"/>
      <c r="E61" s="87"/>
    </row>
    <row r="62" spans="1:10" x14ac:dyDescent="0.25">
      <c r="A62" s="63"/>
      <c r="B62" s="39"/>
      <c r="C62" s="53"/>
      <c r="D62" s="87"/>
      <c r="E62" s="87"/>
    </row>
    <row r="63" spans="1:10" x14ac:dyDescent="0.25">
      <c r="A63" s="63"/>
      <c r="B63" s="39"/>
      <c r="C63" s="53"/>
      <c r="D63" s="87"/>
      <c r="E63" s="87"/>
    </row>
    <row r="64" spans="1:10" x14ac:dyDescent="0.25">
      <c r="A64" s="63"/>
      <c r="B64" s="39"/>
      <c r="C64" s="53"/>
      <c r="D64" s="87"/>
      <c r="E64" s="87"/>
    </row>
    <row r="65" spans="1:10" x14ac:dyDescent="0.25">
      <c r="A65" s="63"/>
      <c r="B65" s="39" t="s">
        <v>267</v>
      </c>
      <c r="C65" s="53"/>
      <c r="D65" s="87"/>
      <c r="E65" s="87"/>
    </row>
    <row r="66" spans="1:10" ht="15.75" thickBot="1" x14ac:dyDescent="0.3">
      <c r="A66" s="64"/>
      <c r="B66" s="40" t="s">
        <v>391</v>
      </c>
      <c r="C66" s="54"/>
      <c r="D66" s="88"/>
      <c r="E66" s="88"/>
    </row>
    <row r="67" spans="1:10" x14ac:dyDescent="0.25">
      <c r="A67" s="62"/>
      <c r="B67" s="6" t="s">
        <v>395</v>
      </c>
      <c r="C67" s="6"/>
      <c r="D67" s="86" t="s">
        <v>382</v>
      </c>
      <c r="E67" s="86" t="s">
        <v>382</v>
      </c>
      <c r="F67" s="17" t="s">
        <v>282</v>
      </c>
      <c r="G67" s="60">
        <v>71.98</v>
      </c>
      <c r="H67" s="57">
        <f>G67*(1+$H$212)</f>
        <v>76.709842399151114</v>
      </c>
      <c r="I67" s="57"/>
      <c r="J67" s="58">
        <f>H67*$H$275</f>
        <v>766.37720910814619</v>
      </c>
    </row>
    <row r="68" spans="1:10" x14ac:dyDescent="0.25">
      <c r="A68" s="63"/>
      <c r="B68" s="39"/>
      <c r="C68" s="53"/>
      <c r="D68" s="87"/>
      <c r="E68" s="87"/>
    </row>
    <row r="69" spans="1:10" x14ac:dyDescent="0.25">
      <c r="A69" s="63"/>
      <c r="B69" s="39"/>
      <c r="C69" s="53"/>
      <c r="D69" s="87"/>
      <c r="E69" s="87"/>
    </row>
    <row r="70" spans="1:10" x14ac:dyDescent="0.25">
      <c r="A70" s="63"/>
      <c r="B70" s="39"/>
      <c r="C70" s="53"/>
      <c r="D70" s="87"/>
      <c r="E70" s="87"/>
    </row>
    <row r="71" spans="1:10" x14ac:dyDescent="0.25">
      <c r="A71" s="63"/>
      <c r="B71" s="39"/>
      <c r="C71" s="53"/>
      <c r="D71" s="87"/>
      <c r="E71" s="87"/>
    </row>
    <row r="72" spans="1:10" x14ac:dyDescent="0.25">
      <c r="A72" s="63"/>
      <c r="B72" s="39"/>
      <c r="C72" s="53"/>
      <c r="D72" s="87"/>
      <c r="E72" s="87"/>
    </row>
    <row r="73" spans="1:10" x14ac:dyDescent="0.25">
      <c r="A73" s="63"/>
      <c r="B73" s="39" t="s">
        <v>292</v>
      </c>
      <c r="C73" s="53"/>
      <c r="D73" s="87"/>
      <c r="E73" s="87"/>
    </row>
    <row r="74" spans="1:10" ht="15.75" thickBot="1" x14ac:dyDescent="0.3">
      <c r="A74" s="64"/>
      <c r="B74" s="40" t="s">
        <v>396</v>
      </c>
      <c r="C74" s="54"/>
      <c r="D74" s="88"/>
      <c r="E74" s="88"/>
    </row>
    <row r="75" spans="1:10" x14ac:dyDescent="0.25">
      <c r="A75" s="62"/>
      <c r="B75" s="6" t="s">
        <v>397</v>
      </c>
      <c r="C75" s="6"/>
      <c r="D75" s="86" t="s">
        <v>394</v>
      </c>
      <c r="E75" s="86" t="s">
        <v>394</v>
      </c>
      <c r="F75" s="17" t="s">
        <v>283</v>
      </c>
      <c r="G75" s="60">
        <v>59.98</v>
      </c>
      <c r="H75" s="57">
        <f>G75*(1+$H$212)</f>
        <v>63.92131629759772</v>
      </c>
      <c r="I75" s="57"/>
      <c r="J75" s="58">
        <f>H75*$H$275</f>
        <v>638.61218397202845</v>
      </c>
    </row>
    <row r="76" spans="1:10" x14ac:dyDescent="0.25">
      <c r="A76" s="63"/>
      <c r="B76" s="39"/>
      <c r="C76" s="53"/>
      <c r="D76" s="87"/>
      <c r="E76" s="87"/>
    </row>
    <row r="77" spans="1:10" x14ac:dyDescent="0.25">
      <c r="A77" s="63"/>
      <c r="B77" s="39"/>
      <c r="C77" s="53"/>
      <c r="D77" s="87"/>
      <c r="E77" s="87"/>
    </row>
    <row r="78" spans="1:10" x14ac:dyDescent="0.25">
      <c r="A78" s="63"/>
      <c r="B78" s="39"/>
      <c r="C78" s="53"/>
      <c r="D78" s="87"/>
      <c r="E78" s="87"/>
    </row>
    <row r="79" spans="1:10" x14ac:dyDescent="0.25">
      <c r="A79" s="63"/>
      <c r="B79" s="39"/>
      <c r="C79" s="53"/>
      <c r="D79" s="87"/>
      <c r="E79" s="87"/>
    </row>
    <row r="80" spans="1:10" x14ac:dyDescent="0.25">
      <c r="A80" s="63"/>
      <c r="B80" s="39"/>
      <c r="C80" s="53"/>
      <c r="D80" s="87"/>
      <c r="E80" s="87"/>
    </row>
    <row r="81" spans="1:10" x14ac:dyDescent="0.25">
      <c r="A81" s="63"/>
      <c r="B81" s="39" t="s">
        <v>231</v>
      </c>
      <c r="C81" s="53"/>
      <c r="D81" s="87"/>
      <c r="E81" s="87"/>
    </row>
    <row r="82" spans="1:10" ht="15.75" thickBot="1" x14ac:dyDescent="0.3">
      <c r="A82" s="64"/>
      <c r="B82" s="40" t="s">
        <v>398</v>
      </c>
      <c r="C82" s="54"/>
      <c r="D82" s="88"/>
      <c r="E82" s="88"/>
    </row>
    <row r="83" spans="1:10" x14ac:dyDescent="0.25">
      <c r="A83" s="62"/>
      <c r="B83" s="6" t="s">
        <v>399</v>
      </c>
      <c r="C83" s="6"/>
      <c r="D83" s="86" t="s">
        <v>402</v>
      </c>
      <c r="E83" s="86" t="s">
        <v>402</v>
      </c>
      <c r="F83" s="17" t="s">
        <v>283</v>
      </c>
      <c r="G83" s="60">
        <v>139.97999999999999</v>
      </c>
      <c r="H83" s="57">
        <f>G83*(1+$H$212)</f>
        <v>149.17815697462035</v>
      </c>
      <c r="I83" s="57"/>
      <c r="J83" s="58">
        <f>H83*$H$275</f>
        <v>1490.3790182128132</v>
      </c>
    </row>
    <row r="84" spans="1:10" x14ac:dyDescent="0.25">
      <c r="A84" s="63"/>
      <c r="B84" s="39"/>
      <c r="C84" s="53"/>
      <c r="D84" s="87"/>
      <c r="E84" s="87"/>
    </row>
    <row r="85" spans="1:10" x14ac:dyDescent="0.25">
      <c r="A85" s="63"/>
      <c r="B85" s="39"/>
      <c r="C85" s="53"/>
      <c r="D85" s="87"/>
      <c r="E85" s="87"/>
    </row>
    <row r="86" spans="1:10" x14ac:dyDescent="0.25">
      <c r="A86" s="63"/>
      <c r="B86" s="39"/>
      <c r="C86" s="53"/>
      <c r="D86" s="87"/>
      <c r="E86" s="87"/>
    </row>
    <row r="87" spans="1:10" x14ac:dyDescent="0.25">
      <c r="A87" s="63"/>
      <c r="B87" s="39"/>
      <c r="C87" s="53"/>
      <c r="D87" s="87"/>
      <c r="E87" s="87"/>
    </row>
    <row r="88" spans="1:10" x14ac:dyDescent="0.25">
      <c r="A88" s="63"/>
      <c r="B88" s="39"/>
      <c r="C88" s="53"/>
      <c r="D88" s="87"/>
      <c r="E88" s="87"/>
    </row>
    <row r="89" spans="1:10" x14ac:dyDescent="0.25">
      <c r="A89" s="63"/>
      <c r="B89" s="39" t="s">
        <v>400</v>
      </c>
      <c r="C89" s="53"/>
      <c r="D89" s="87"/>
      <c r="E89" s="87"/>
    </row>
    <row r="90" spans="1:10" ht="15.75" thickBot="1" x14ac:dyDescent="0.3">
      <c r="A90" s="64"/>
      <c r="B90" s="40" t="s">
        <v>401</v>
      </c>
      <c r="C90" s="54"/>
      <c r="D90" s="88"/>
      <c r="E90" s="88"/>
    </row>
    <row r="91" spans="1:10" x14ac:dyDescent="0.25">
      <c r="A91" s="62"/>
      <c r="B91" s="6" t="s">
        <v>388</v>
      </c>
      <c r="C91" s="6"/>
      <c r="D91" s="86" t="s">
        <v>56</v>
      </c>
      <c r="E91" s="86" t="s">
        <v>56</v>
      </c>
      <c r="F91" s="17" t="s">
        <v>283</v>
      </c>
      <c r="G91" s="60">
        <v>79.98</v>
      </c>
      <c r="H91" s="57">
        <f>G91*(1+$H$212)</f>
        <v>85.235526466853386</v>
      </c>
      <c r="I91" s="57"/>
      <c r="J91" s="58">
        <f>H91*$H$275</f>
        <v>851.55389253222472</v>
      </c>
    </row>
    <row r="92" spans="1:10" x14ac:dyDescent="0.25">
      <c r="A92" s="63"/>
      <c r="B92" s="39"/>
      <c r="C92" s="53"/>
      <c r="D92" s="87"/>
      <c r="E92" s="87"/>
    </row>
    <row r="93" spans="1:10" x14ac:dyDescent="0.25">
      <c r="A93" s="63"/>
      <c r="B93" s="39"/>
      <c r="C93" s="53"/>
      <c r="D93" s="87"/>
      <c r="E93" s="87"/>
    </row>
    <row r="94" spans="1:10" x14ac:dyDescent="0.25">
      <c r="A94" s="63"/>
      <c r="B94" s="39"/>
      <c r="C94" s="53"/>
      <c r="D94" s="87"/>
      <c r="E94" s="87"/>
    </row>
    <row r="95" spans="1:10" x14ac:dyDescent="0.25">
      <c r="A95" s="63"/>
      <c r="B95" s="39"/>
      <c r="C95" s="53"/>
      <c r="D95" s="87"/>
      <c r="E95" s="87"/>
    </row>
    <row r="96" spans="1:10" x14ac:dyDescent="0.25">
      <c r="A96" s="63"/>
      <c r="B96" s="39"/>
      <c r="C96" s="53"/>
      <c r="D96" s="87"/>
      <c r="E96" s="87"/>
    </row>
    <row r="97" spans="1:10" x14ac:dyDescent="0.25">
      <c r="A97" s="63"/>
      <c r="B97" s="39" t="s">
        <v>187</v>
      </c>
      <c r="C97" s="53"/>
      <c r="D97" s="87"/>
      <c r="E97" s="87"/>
    </row>
    <row r="98" spans="1:10" ht="15.75" thickBot="1" x14ac:dyDescent="0.3">
      <c r="A98" s="64"/>
      <c r="B98" s="40" t="s">
        <v>389</v>
      </c>
      <c r="C98" s="54"/>
      <c r="D98" s="88"/>
      <c r="E98" s="88"/>
    </row>
    <row r="99" spans="1:10" x14ac:dyDescent="0.25">
      <c r="A99" s="62"/>
      <c r="B99" s="6" t="s">
        <v>403</v>
      </c>
      <c r="C99" s="6"/>
      <c r="D99" s="86" t="s">
        <v>44</v>
      </c>
      <c r="E99" s="86" t="s">
        <v>44</v>
      </c>
      <c r="F99" s="17" t="s">
        <v>90</v>
      </c>
      <c r="G99" s="60">
        <v>119.98</v>
      </c>
      <c r="H99" s="57">
        <f>G99*(1+$H$212)</f>
        <v>127.86394680536471</v>
      </c>
      <c r="I99" s="57"/>
      <c r="J99" s="58">
        <f>H99*$H$275</f>
        <v>1277.4373096526172</v>
      </c>
    </row>
    <row r="100" spans="1:10" x14ac:dyDescent="0.25">
      <c r="A100" s="63"/>
      <c r="B100" s="39"/>
      <c r="C100" s="53"/>
      <c r="D100" s="87"/>
      <c r="E100" s="87"/>
    </row>
    <row r="101" spans="1:10" x14ac:dyDescent="0.25">
      <c r="A101" s="63"/>
      <c r="B101" s="39"/>
      <c r="C101" s="53"/>
      <c r="D101" s="87"/>
      <c r="E101" s="87"/>
    </row>
    <row r="102" spans="1:10" x14ac:dyDescent="0.25">
      <c r="A102" s="63"/>
      <c r="B102" s="39"/>
      <c r="C102" s="53"/>
      <c r="D102" s="87"/>
      <c r="E102" s="87"/>
    </row>
    <row r="103" spans="1:10" x14ac:dyDescent="0.25">
      <c r="A103" s="63"/>
      <c r="B103" s="39"/>
      <c r="C103" s="53"/>
      <c r="D103" s="87"/>
      <c r="E103" s="87"/>
    </row>
    <row r="104" spans="1:10" x14ac:dyDescent="0.25">
      <c r="A104" s="63"/>
      <c r="B104" s="39"/>
      <c r="C104" s="53"/>
      <c r="D104" s="87"/>
      <c r="E104" s="87"/>
    </row>
    <row r="105" spans="1:10" x14ac:dyDescent="0.25">
      <c r="A105" s="63"/>
      <c r="B105" s="39" t="s">
        <v>211</v>
      </c>
      <c r="C105" s="53"/>
      <c r="D105" s="87"/>
      <c r="E105" s="87"/>
    </row>
    <row r="106" spans="1:10" ht="15.75" thickBot="1" x14ac:dyDescent="0.3">
      <c r="A106" s="64"/>
      <c r="B106" s="40" t="s">
        <v>404</v>
      </c>
      <c r="C106" s="54"/>
      <c r="D106" s="88"/>
      <c r="E106" s="88"/>
    </row>
    <row r="107" spans="1:10" x14ac:dyDescent="0.25">
      <c r="A107" s="62"/>
      <c r="B107" s="6" t="s">
        <v>405</v>
      </c>
      <c r="C107" s="6"/>
      <c r="D107" s="86" t="s">
        <v>44</v>
      </c>
      <c r="E107" s="86" t="s">
        <v>44</v>
      </c>
      <c r="F107" s="17" t="s">
        <v>90</v>
      </c>
      <c r="G107" s="60">
        <v>119.98</v>
      </c>
      <c r="H107" s="57">
        <f>G107*(1+$H$212)</f>
        <v>127.86394680536471</v>
      </c>
      <c r="I107" s="57"/>
      <c r="J107" s="58">
        <f>H107*$H$275</f>
        <v>1277.4373096526172</v>
      </c>
    </row>
    <row r="108" spans="1:10" x14ac:dyDescent="0.25">
      <c r="A108" s="63"/>
      <c r="B108" s="39"/>
      <c r="C108" s="53"/>
      <c r="D108" s="87"/>
      <c r="E108" s="87"/>
    </row>
    <row r="109" spans="1:10" x14ac:dyDescent="0.25">
      <c r="A109" s="63"/>
      <c r="B109" s="39"/>
      <c r="C109" s="53"/>
      <c r="D109" s="87"/>
      <c r="E109" s="87"/>
    </row>
    <row r="110" spans="1:10" x14ac:dyDescent="0.25">
      <c r="A110" s="63"/>
      <c r="B110" s="39"/>
      <c r="C110" s="53"/>
      <c r="D110" s="87"/>
      <c r="E110" s="87"/>
    </row>
    <row r="111" spans="1:10" x14ac:dyDescent="0.25">
      <c r="A111" s="63"/>
      <c r="B111" s="39"/>
      <c r="C111" s="53"/>
      <c r="D111" s="87"/>
      <c r="E111" s="87"/>
    </row>
    <row r="112" spans="1:10" x14ac:dyDescent="0.25">
      <c r="A112" s="63"/>
      <c r="B112" s="39"/>
      <c r="C112" s="53"/>
      <c r="D112" s="87"/>
      <c r="E112" s="87"/>
    </row>
    <row r="113" spans="1:10" x14ac:dyDescent="0.25">
      <c r="A113" s="63"/>
      <c r="B113" s="39" t="s">
        <v>211</v>
      </c>
      <c r="C113" s="53"/>
      <c r="D113" s="87"/>
      <c r="E113" s="87"/>
    </row>
    <row r="114" spans="1:10" ht="15.75" thickBot="1" x14ac:dyDescent="0.3">
      <c r="A114" s="64"/>
      <c r="B114" s="40" t="s">
        <v>406</v>
      </c>
      <c r="C114" s="54"/>
      <c r="D114" s="88"/>
      <c r="E114" s="88"/>
    </row>
    <row r="115" spans="1:10" x14ac:dyDescent="0.25">
      <c r="A115" s="62"/>
      <c r="B115" s="6" t="s">
        <v>407</v>
      </c>
      <c r="C115" s="6"/>
      <c r="D115" s="86" t="s">
        <v>44</v>
      </c>
      <c r="E115" s="86" t="s">
        <v>44</v>
      </c>
      <c r="F115" s="17" t="s">
        <v>90</v>
      </c>
      <c r="G115" s="60">
        <v>119.98</v>
      </c>
      <c r="H115" s="57">
        <f>G115*(1+$H$212)</f>
        <v>127.86394680536471</v>
      </c>
      <c r="I115" s="57"/>
      <c r="J115" s="58">
        <f>H115*$H$275</f>
        <v>1277.4373096526172</v>
      </c>
    </row>
    <row r="116" spans="1:10" x14ac:dyDescent="0.25">
      <c r="A116" s="63"/>
      <c r="B116" s="39"/>
      <c r="C116" s="53"/>
      <c r="D116" s="87"/>
      <c r="E116" s="87"/>
    </row>
    <row r="117" spans="1:10" x14ac:dyDescent="0.25">
      <c r="A117" s="63"/>
      <c r="B117" s="39"/>
      <c r="C117" s="53"/>
      <c r="D117" s="87"/>
      <c r="E117" s="87"/>
    </row>
    <row r="118" spans="1:10" x14ac:dyDescent="0.25">
      <c r="A118" s="63"/>
      <c r="B118" s="39"/>
      <c r="C118" s="53"/>
      <c r="D118" s="87"/>
      <c r="E118" s="87"/>
    </row>
    <row r="119" spans="1:10" x14ac:dyDescent="0.25">
      <c r="A119" s="63"/>
      <c r="B119" s="39"/>
      <c r="C119" s="53"/>
      <c r="D119" s="87"/>
      <c r="E119" s="87"/>
    </row>
    <row r="120" spans="1:10" x14ac:dyDescent="0.25">
      <c r="A120" s="63"/>
      <c r="B120" s="39"/>
      <c r="C120" s="53"/>
      <c r="D120" s="87"/>
      <c r="E120" s="87"/>
    </row>
    <row r="121" spans="1:10" x14ac:dyDescent="0.25">
      <c r="A121" s="63"/>
      <c r="B121" s="39" t="s">
        <v>408</v>
      </c>
      <c r="C121" s="53"/>
      <c r="D121" s="87"/>
      <c r="E121" s="87"/>
    </row>
    <row r="122" spans="1:10" ht="15.75" thickBot="1" x14ac:dyDescent="0.3">
      <c r="A122" s="64"/>
      <c r="B122" s="40" t="s">
        <v>409</v>
      </c>
      <c r="C122" s="54"/>
      <c r="D122" s="88"/>
      <c r="E122" s="88"/>
    </row>
    <row r="123" spans="1:10" x14ac:dyDescent="0.25">
      <c r="A123" s="62"/>
      <c r="B123" s="6" t="s">
        <v>410</v>
      </c>
      <c r="C123" s="6"/>
      <c r="D123" s="86" t="s">
        <v>44</v>
      </c>
      <c r="E123" s="86" t="s">
        <v>44</v>
      </c>
      <c r="F123" s="17" t="s">
        <v>90</v>
      </c>
      <c r="G123" s="60">
        <v>119.98</v>
      </c>
      <c r="H123" s="57">
        <f>G123*(1+$H$212)</f>
        <v>127.86394680536471</v>
      </c>
      <c r="I123" s="57"/>
      <c r="J123" s="58">
        <f>H123*$H$275</f>
        <v>1277.4373096526172</v>
      </c>
    </row>
    <row r="124" spans="1:10" x14ac:dyDescent="0.25">
      <c r="A124" s="63"/>
      <c r="B124" s="39"/>
      <c r="C124" s="53"/>
      <c r="D124" s="87"/>
      <c r="E124" s="87"/>
    </row>
    <row r="125" spans="1:10" x14ac:dyDescent="0.25">
      <c r="A125" s="63"/>
      <c r="B125" s="39"/>
      <c r="C125" s="53"/>
      <c r="D125" s="87"/>
      <c r="E125" s="87"/>
    </row>
    <row r="126" spans="1:10" x14ac:dyDescent="0.25">
      <c r="A126" s="63"/>
      <c r="B126" s="39"/>
      <c r="C126" s="53"/>
      <c r="D126" s="87"/>
      <c r="E126" s="87"/>
    </row>
    <row r="127" spans="1:10" x14ac:dyDescent="0.25">
      <c r="A127" s="63"/>
      <c r="B127" s="39"/>
      <c r="C127" s="53"/>
      <c r="D127" s="87"/>
      <c r="E127" s="87"/>
    </row>
    <row r="128" spans="1:10" x14ac:dyDescent="0.25">
      <c r="A128" s="63"/>
      <c r="B128" s="39"/>
      <c r="C128" s="53"/>
      <c r="D128" s="87"/>
      <c r="E128" s="87"/>
    </row>
    <row r="129" spans="1:10" x14ac:dyDescent="0.25">
      <c r="A129" s="63"/>
      <c r="B129" s="39" t="s">
        <v>211</v>
      </c>
      <c r="C129" s="53"/>
      <c r="D129" s="87"/>
      <c r="E129" s="87"/>
    </row>
    <row r="130" spans="1:10" ht="15.75" thickBot="1" x14ac:dyDescent="0.3">
      <c r="A130" s="64"/>
      <c r="B130" s="40" t="s">
        <v>411</v>
      </c>
      <c r="C130" s="54"/>
      <c r="D130" s="88"/>
      <c r="E130" s="88"/>
    </row>
    <row r="131" spans="1:10" x14ac:dyDescent="0.25">
      <c r="A131" s="62"/>
      <c r="B131" s="6" t="s">
        <v>412</v>
      </c>
      <c r="C131" s="6"/>
      <c r="D131" s="86" t="s">
        <v>414</v>
      </c>
      <c r="E131" s="86" t="s">
        <v>414</v>
      </c>
      <c r="F131" s="17" t="s">
        <v>88</v>
      </c>
      <c r="G131" s="60">
        <v>63.98</v>
      </c>
      <c r="H131" s="57">
        <f>G131*(1+$H$212)</f>
        <v>68.184158331448842</v>
      </c>
      <c r="I131" s="57"/>
      <c r="J131" s="58">
        <f>H131*$H$275</f>
        <v>681.20052568406754</v>
      </c>
    </row>
    <row r="132" spans="1:10" x14ac:dyDescent="0.25">
      <c r="A132" s="63"/>
      <c r="B132" s="39"/>
      <c r="C132" s="53"/>
      <c r="D132" s="87"/>
      <c r="E132" s="87"/>
    </row>
    <row r="133" spans="1:10" x14ac:dyDescent="0.25">
      <c r="A133" s="63"/>
      <c r="B133" s="39"/>
      <c r="C133" s="53"/>
      <c r="D133" s="87"/>
      <c r="E133" s="87"/>
    </row>
    <row r="134" spans="1:10" x14ac:dyDescent="0.25">
      <c r="A134" s="63"/>
      <c r="B134" s="39"/>
      <c r="C134" s="53"/>
      <c r="D134" s="87"/>
      <c r="E134" s="87"/>
    </row>
    <row r="135" spans="1:10" x14ac:dyDescent="0.25">
      <c r="A135" s="63"/>
      <c r="B135" s="39"/>
      <c r="C135" s="53"/>
      <c r="D135" s="87"/>
      <c r="E135" s="87"/>
    </row>
    <row r="136" spans="1:10" x14ac:dyDescent="0.25">
      <c r="A136" s="63"/>
      <c r="B136" s="39"/>
      <c r="C136" s="53"/>
      <c r="D136" s="87"/>
      <c r="E136" s="87"/>
    </row>
    <row r="137" spans="1:10" x14ac:dyDescent="0.25">
      <c r="A137" s="63"/>
      <c r="B137" s="39" t="s">
        <v>211</v>
      </c>
      <c r="C137" s="53"/>
      <c r="D137" s="87"/>
      <c r="E137" s="87"/>
    </row>
    <row r="138" spans="1:10" ht="15.75" thickBot="1" x14ac:dyDescent="0.3">
      <c r="A138" s="64"/>
      <c r="B138" s="40" t="s">
        <v>413</v>
      </c>
      <c r="C138" s="54"/>
      <c r="D138" s="88"/>
      <c r="E138" s="88"/>
    </row>
    <row r="139" spans="1:10" x14ac:dyDescent="0.25">
      <c r="A139" s="62"/>
      <c r="B139" s="6" t="s">
        <v>412</v>
      </c>
      <c r="C139" s="6"/>
      <c r="D139" s="86" t="s">
        <v>414</v>
      </c>
      <c r="E139" s="86" t="s">
        <v>414</v>
      </c>
      <c r="F139" s="17" t="s">
        <v>282</v>
      </c>
      <c r="G139" s="60">
        <v>63.98</v>
      </c>
      <c r="H139" s="57">
        <f>G139*(1+$H$212)</f>
        <v>68.184158331448842</v>
      </c>
      <c r="I139" s="57"/>
      <c r="J139" s="58">
        <f>H139*$H$275</f>
        <v>681.20052568406754</v>
      </c>
    </row>
    <row r="140" spans="1:10" x14ac:dyDescent="0.25">
      <c r="A140" s="63"/>
      <c r="B140" s="39"/>
      <c r="C140" s="53"/>
      <c r="D140" s="87"/>
      <c r="E140" s="87"/>
    </row>
    <row r="141" spans="1:10" x14ac:dyDescent="0.25">
      <c r="A141" s="63"/>
      <c r="B141" s="39"/>
      <c r="C141" s="53"/>
      <c r="D141" s="87"/>
      <c r="E141" s="87"/>
    </row>
    <row r="142" spans="1:10" x14ac:dyDescent="0.25">
      <c r="A142" s="63"/>
      <c r="B142" s="39"/>
      <c r="C142" s="53"/>
      <c r="D142" s="87"/>
      <c r="E142" s="87"/>
    </row>
    <row r="143" spans="1:10" x14ac:dyDescent="0.25">
      <c r="A143" s="63"/>
      <c r="B143" s="39"/>
      <c r="C143" s="53"/>
      <c r="D143" s="87"/>
      <c r="E143" s="87"/>
    </row>
    <row r="144" spans="1:10" x14ac:dyDescent="0.25">
      <c r="A144" s="63"/>
      <c r="B144" s="39"/>
      <c r="C144" s="53"/>
      <c r="D144" s="87"/>
      <c r="E144" s="87"/>
    </row>
    <row r="145" spans="1:10" x14ac:dyDescent="0.25">
      <c r="A145" s="63"/>
      <c r="B145" s="39" t="s">
        <v>278</v>
      </c>
      <c r="C145" s="53"/>
      <c r="D145" s="87"/>
      <c r="E145" s="87"/>
    </row>
    <row r="146" spans="1:10" ht="15.75" thickBot="1" x14ac:dyDescent="0.3">
      <c r="A146" s="64"/>
      <c r="B146" s="40" t="s">
        <v>413</v>
      </c>
      <c r="C146" s="54"/>
      <c r="D146" s="88"/>
      <c r="E146" s="88"/>
    </row>
    <row r="147" spans="1:10" x14ac:dyDescent="0.25">
      <c r="A147" s="62"/>
      <c r="B147" s="6" t="s">
        <v>415</v>
      </c>
      <c r="C147" s="6"/>
      <c r="D147" s="86" t="s">
        <v>487</v>
      </c>
      <c r="E147" s="86" t="s">
        <v>487</v>
      </c>
      <c r="F147" s="17" t="s">
        <v>439</v>
      </c>
      <c r="G147" s="60">
        <v>31.98</v>
      </c>
      <c r="H147" s="57">
        <f>G147*(1+$H$212)</f>
        <v>34.081422060639795</v>
      </c>
      <c r="I147" s="57"/>
      <c r="J147" s="58">
        <f>H147*$H$275</f>
        <v>340.4937919877537</v>
      </c>
    </row>
    <row r="148" spans="1:10" x14ac:dyDescent="0.25">
      <c r="A148" s="63"/>
      <c r="B148" s="39"/>
      <c r="C148" s="53"/>
      <c r="D148" s="87"/>
      <c r="E148" s="87"/>
    </row>
    <row r="149" spans="1:10" x14ac:dyDescent="0.25">
      <c r="A149" s="63"/>
      <c r="B149" s="39"/>
      <c r="C149" s="53"/>
      <c r="D149" s="87"/>
      <c r="E149" s="87"/>
    </row>
    <row r="150" spans="1:10" x14ac:dyDescent="0.25">
      <c r="A150" s="63"/>
      <c r="B150" s="39"/>
      <c r="C150" s="53"/>
      <c r="D150" s="87"/>
      <c r="E150" s="87"/>
    </row>
    <row r="151" spans="1:10" x14ac:dyDescent="0.25">
      <c r="A151" s="63"/>
      <c r="B151" s="39"/>
      <c r="C151" s="53"/>
      <c r="D151" s="87"/>
      <c r="E151" s="87"/>
    </row>
    <row r="152" spans="1:10" x14ac:dyDescent="0.25">
      <c r="A152" s="63"/>
      <c r="B152" s="39"/>
      <c r="C152" s="53"/>
      <c r="D152" s="87"/>
      <c r="E152" s="87"/>
    </row>
    <row r="153" spans="1:10" x14ac:dyDescent="0.25">
      <c r="A153" s="63"/>
      <c r="B153" s="39" t="s">
        <v>292</v>
      </c>
      <c r="C153" s="53"/>
      <c r="D153" s="87"/>
      <c r="E153" s="87"/>
    </row>
    <row r="154" spans="1:10" ht="15.75" thickBot="1" x14ac:dyDescent="0.3">
      <c r="A154" s="64"/>
      <c r="B154" s="40" t="s">
        <v>416</v>
      </c>
      <c r="C154" s="54"/>
      <c r="D154" s="88"/>
      <c r="E154" s="88"/>
    </row>
    <row r="155" spans="1:10" x14ac:dyDescent="0.25">
      <c r="A155" s="62"/>
      <c r="B155" s="6" t="s">
        <v>417</v>
      </c>
      <c r="C155" s="6"/>
      <c r="D155" s="86" t="s">
        <v>487</v>
      </c>
      <c r="E155" s="86" t="s">
        <v>487</v>
      </c>
      <c r="F155" s="17" t="s">
        <v>439</v>
      </c>
      <c r="G155" s="60">
        <v>31.98</v>
      </c>
      <c r="H155" s="57">
        <f>G155*(1+$H$212)</f>
        <v>34.081422060639795</v>
      </c>
      <c r="I155" s="57"/>
      <c r="J155" s="58">
        <f>H155*$H$275</f>
        <v>340.4937919877537</v>
      </c>
    </row>
    <row r="156" spans="1:10" x14ac:dyDescent="0.25">
      <c r="A156" s="63"/>
      <c r="B156" s="39"/>
      <c r="C156" s="53"/>
      <c r="D156" s="87"/>
      <c r="E156" s="87"/>
    </row>
    <row r="157" spans="1:10" x14ac:dyDescent="0.25">
      <c r="A157" s="63"/>
      <c r="B157" s="39"/>
      <c r="C157" s="53"/>
      <c r="D157" s="87"/>
      <c r="E157" s="87"/>
    </row>
    <row r="158" spans="1:10" x14ac:dyDescent="0.25">
      <c r="A158" s="63"/>
      <c r="B158" s="39"/>
      <c r="C158" s="53"/>
      <c r="D158" s="87"/>
      <c r="E158" s="87"/>
    </row>
    <row r="159" spans="1:10" x14ac:dyDescent="0.25">
      <c r="A159" s="63"/>
      <c r="B159" s="39"/>
      <c r="C159" s="53"/>
      <c r="D159" s="87"/>
      <c r="E159" s="87"/>
    </row>
    <row r="160" spans="1:10" x14ac:dyDescent="0.25">
      <c r="A160" s="63"/>
      <c r="B160" s="39"/>
      <c r="C160" s="53"/>
      <c r="D160" s="87"/>
      <c r="E160" s="87"/>
    </row>
    <row r="161" spans="1:10" x14ac:dyDescent="0.25">
      <c r="A161" s="63"/>
      <c r="B161" s="39" t="s">
        <v>292</v>
      </c>
      <c r="C161" s="53"/>
      <c r="D161" s="87"/>
      <c r="E161" s="87"/>
    </row>
    <row r="162" spans="1:10" ht="15.75" thickBot="1" x14ac:dyDescent="0.3">
      <c r="A162" s="64"/>
      <c r="B162" s="40" t="s">
        <v>418</v>
      </c>
      <c r="C162" s="54"/>
      <c r="D162" s="88"/>
      <c r="E162" s="88"/>
    </row>
    <row r="163" spans="1:10" x14ac:dyDescent="0.25">
      <c r="A163" s="62"/>
      <c r="B163" s="6" t="s">
        <v>419</v>
      </c>
      <c r="C163" s="6"/>
      <c r="D163" s="86" t="s">
        <v>56</v>
      </c>
      <c r="E163" s="86" t="s">
        <v>56</v>
      </c>
      <c r="F163" s="17" t="s">
        <v>283</v>
      </c>
      <c r="G163" s="60">
        <v>79.98</v>
      </c>
      <c r="H163" s="57">
        <f>G163*(1+$H$212)</f>
        <v>85.235526466853386</v>
      </c>
      <c r="I163" s="57"/>
      <c r="J163" s="58">
        <f>H163*$H$275</f>
        <v>851.55389253222472</v>
      </c>
    </row>
    <row r="164" spans="1:10" x14ac:dyDescent="0.25">
      <c r="A164" s="63"/>
      <c r="B164" s="39"/>
      <c r="C164" s="53"/>
      <c r="D164" s="87"/>
      <c r="E164" s="87"/>
    </row>
    <row r="165" spans="1:10" x14ac:dyDescent="0.25">
      <c r="A165" s="63"/>
      <c r="B165" s="39"/>
      <c r="C165" s="53"/>
      <c r="D165" s="87"/>
      <c r="E165" s="87"/>
    </row>
    <row r="166" spans="1:10" x14ac:dyDescent="0.25">
      <c r="A166" s="63"/>
      <c r="B166" s="39"/>
      <c r="C166" s="53"/>
      <c r="D166" s="87"/>
      <c r="E166" s="87"/>
    </row>
    <row r="167" spans="1:10" x14ac:dyDescent="0.25">
      <c r="A167" s="63"/>
      <c r="B167" s="39"/>
      <c r="C167" s="53"/>
      <c r="D167" s="87"/>
      <c r="E167" s="87"/>
    </row>
    <row r="168" spans="1:10" x14ac:dyDescent="0.25">
      <c r="A168" s="63"/>
      <c r="B168" s="39"/>
      <c r="C168" s="53"/>
      <c r="D168" s="87"/>
      <c r="E168" s="87"/>
    </row>
    <row r="169" spans="1:10" x14ac:dyDescent="0.25">
      <c r="A169" s="63"/>
      <c r="B169" s="39" t="s">
        <v>420</v>
      </c>
      <c r="C169" s="53"/>
      <c r="D169" s="87"/>
      <c r="E169" s="87"/>
    </row>
    <row r="170" spans="1:10" ht="15.75" thickBot="1" x14ac:dyDescent="0.3">
      <c r="A170" s="64"/>
      <c r="B170" s="40" t="s">
        <v>421</v>
      </c>
      <c r="C170" s="54"/>
      <c r="D170" s="88"/>
      <c r="E170" s="88"/>
    </row>
    <row r="171" spans="1:10" x14ac:dyDescent="0.25">
      <c r="A171" s="62"/>
      <c r="B171" s="6" t="s">
        <v>422</v>
      </c>
      <c r="C171" s="6"/>
      <c r="D171" s="86" t="s">
        <v>414</v>
      </c>
      <c r="E171" s="86" t="s">
        <v>414</v>
      </c>
      <c r="F171" s="17" t="s">
        <v>51</v>
      </c>
      <c r="G171" s="60">
        <v>63.98</v>
      </c>
      <c r="H171" s="57">
        <f>G171*(1+$H$212)</f>
        <v>68.184158331448842</v>
      </c>
      <c r="I171" s="57"/>
      <c r="J171" s="58">
        <f>H171*$H$275</f>
        <v>681.20052568406754</v>
      </c>
    </row>
    <row r="172" spans="1:10" x14ac:dyDescent="0.25">
      <c r="A172" s="63"/>
      <c r="B172" s="39"/>
      <c r="C172" s="53"/>
      <c r="D172" s="87"/>
      <c r="E172" s="87"/>
    </row>
    <row r="173" spans="1:10" x14ac:dyDescent="0.25">
      <c r="A173" s="63"/>
      <c r="B173" s="39"/>
      <c r="C173" s="53"/>
      <c r="D173" s="87"/>
      <c r="E173" s="87"/>
    </row>
    <row r="174" spans="1:10" x14ac:dyDescent="0.25">
      <c r="A174" s="63"/>
      <c r="B174" s="39"/>
      <c r="C174" s="53"/>
      <c r="D174" s="87"/>
      <c r="E174" s="87"/>
    </row>
    <row r="175" spans="1:10" x14ac:dyDescent="0.25">
      <c r="A175" s="63"/>
      <c r="B175" s="39"/>
      <c r="C175" s="53"/>
      <c r="D175" s="87"/>
      <c r="E175" s="87"/>
    </row>
    <row r="176" spans="1:10" x14ac:dyDescent="0.25">
      <c r="A176" s="63"/>
      <c r="B176" s="39"/>
      <c r="C176" s="53"/>
      <c r="D176" s="87"/>
      <c r="E176" s="87"/>
    </row>
    <row r="177" spans="1:10" x14ac:dyDescent="0.25">
      <c r="A177" s="63"/>
      <c r="B177" s="39" t="s">
        <v>219</v>
      </c>
      <c r="C177" s="53"/>
      <c r="D177" s="87"/>
      <c r="E177" s="87"/>
    </row>
    <row r="178" spans="1:10" ht="15.75" thickBot="1" x14ac:dyDescent="0.3">
      <c r="A178" s="64"/>
      <c r="B178" s="40" t="s">
        <v>423</v>
      </c>
      <c r="C178" s="54"/>
      <c r="D178" s="88"/>
      <c r="E178" s="88"/>
    </row>
    <row r="179" spans="1:10" x14ac:dyDescent="0.25">
      <c r="A179" s="62"/>
      <c r="B179" s="6" t="s">
        <v>424</v>
      </c>
      <c r="C179" s="6"/>
      <c r="D179" s="86" t="s">
        <v>414</v>
      </c>
      <c r="E179" s="86" t="s">
        <v>414</v>
      </c>
      <c r="F179" s="17" t="s">
        <v>51</v>
      </c>
      <c r="G179" s="60">
        <v>63.98</v>
      </c>
      <c r="H179" s="57">
        <f>G179*(1+$H$212)</f>
        <v>68.184158331448842</v>
      </c>
      <c r="I179" s="57"/>
      <c r="J179" s="58">
        <f>H179*$H$275</f>
        <v>681.20052568406754</v>
      </c>
    </row>
    <row r="180" spans="1:10" x14ac:dyDescent="0.25">
      <c r="A180" s="63"/>
      <c r="B180" s="39"/>
      <c r="C180" s="53"/>
      <c r="D180" s="87"/>
      <c r="E180" s="87"/>
    </row>
    <row r="181" spans="1:10" x14ac:dyDescent="0.25">
      <c r="A181" s="63"/>
      <c r="B181" s="39"/>
      <c r="C181" s="53"/>
      <c r="D181" s="87"/>
      <c r="E181" s="87"/>
    </row>
    <row r="182" spans="1:10" x14ac:dyDescent="0.25">
      <c r="A182" s="63"/>
      <c r="B182" s="39"/>
      <c r="C182" s="53"/>
      <c r="D182" s="87"/>
      <c r="E182" s="87"/>
    </row>
    <row r="183" spans="1:10" x14ac:dyDescent="0.25">
      <c r="A183" s="63"/>
      <c r="B183" s="39"/>
      <c r="C183" s="53"/>
      <c r="D183" s="87"/>
      <c r="E183" s="87"/>
    </row>
    <row r="184" spans="1:10" x14ac:dyDescent="0.25">
      <c r="A184" s="63"/>
      <c r="B184" s="39"/>
      <c r="C184" s="53"/>
      <c r="D184" s="87"/>
      <c r="E184" s="87"/>
    </row>
    <row r="185" spans="1:10" x14ac:dyDescent="0.25">
      <c r="A185" s="63"/>
      <c r="B185" s="39" t="s">
        <v>425</v>
      </c>
      <c r="C185" s="53"/>
      <c r="D185" s="87"/>
      <c r="E185" s="87"/>
    </row>
    <row r="186" spans="1:10" ht="15.75" thickBot="1" x14ac:dyDescent="0.3">
      <c r="A186" s="64"/>
      <c r="B186" s="40" t="s">
        <v>426</v>
      </c>
      <c r="C186" s="54"/>
      <c r="D186" s="88"/>
      <c r="E186" s="88"/>
    </row>
    <row r="187" spans="1:10" x14ac:dyDescent="0.25">
      <c r="A187" s="62"/>
      <c r="B187" s="6" t="s">
        <v>427</v>
      </c>
      <c r="C187" s="6"/>
      <c r="D187" s="86" t="s">
        <v>394</v>
      </c>
      <c r="E187" s="86" t="s">
        <v>394</v>
      </c>
      <c r="F187" s="17" t="s">
        <v>51</v>
      </c>
      <c r="G187" s="60">
        <v>59.98</v>
      </c>
      <c r="H187" s="57">
        <f>G187*(1+$H$212)</f>
        <v>63.92131629759772</v>
      </c>
      <c r="I187" s="57"/>
      <c r="J187" s="58">
        <f>H187*$H$275</f>
        <v>638.61218397202845</v>
      </c>
    </row>
    <row r="188" spans="1:10" x14ac:dyDescent="0.25">
      <c r="A188" s="63"/>
      <c r="B188" s="39"/>
      <c r="C188" s="53"/>
      <c r="D188" s="87"/>
      <c r="E188" s="87"/>
    </row>
    <row r="189" spans="1:10" x14ac:dyDescent="0.25">
      <c r="A189" s="63"/>
      <c r="B189" s="39"/>
      <c r="C189" s="53"/>
      <c r="D189" s="87"/>
      <c r="E189" s="87"/>
    </row>
    <row r="190" spans="1:10" x14ac:dyDescent="0.25">
      <c r="A190" s="63"/>
      <c r="B190" s="39"/>
      <c r="C190" s="53"/>
      <c r="D190" s="87"/>
      <c r="E190" s="87"/>
    </row>
    <row r="191" spans="1:10" x14ac:dyDescent="0.25">
      <c r="A191" s="63"/>
      <c r="B191" s="39"/>
      <c r="C191" s="53"/>
      <c r="D191" s="87"/>
      <c r="E191" s="87"/>
    </row>
    <row r="192" spans="1:10" x14ac:dyDescent="0.25">
      <c r="A192" s="63"/>
      <c r="B192" s="39"/>
      <c r="C192" s="53"/>
      <c r="D192" s="87"/>
      <c r="E192" s="87"/>
    </row>
    <row r="193" spans="1:10" x14ac:dyDescent="0.25">
      <c r="A193" s="63"/>
      <c r="B193" s="39" t="s">
        <v>249</v>
      </c>
      <c r="C193" s="53"/>
      <c r="D193" s="87"/>
      <c r="E193" s="87"/>
    </row>
    <row r="194" spans="1:10" ht="15.75" thickBot="1" x14ac:dyDescent="0.3">
      <c r="A194" s="64"/>
      <c r="B194" s="40" t="s">
        <v>428</v>
      </c>
      <c r="C194" s="54"/>
      <c r="D194" s="88"/>
      <c r="E194" s="88"/>
    </row>
    <row r="195" spans="1:10" x14ac:dyDescent="0.25">
      <c r="A195" s="62"/>
      <c r="B195" s="6" t="s">
        <v>429</v>
      </c>
      <c r="C195" s="6"/>
      <c r="D195" s="86" t="s">
        <v>432</v>
      </c>
      <c r="E195" s="86" t="s">
        <v>432</v>
      </c>
      <c r="F195" t="s">
        <v>52</v>
      </c>
      <c r="G195" s="60">
        <v>191.98</v>
      </c>
      <c r="H195" s="57">
        <f>G195*(1+$H$212)</f>
        <v>204.59510341468504</v>
      </c>
      <c r="I195" s="57"/>
      <c r="J195" s="58">
        <f>H195*$H$275</f>
        <v>2044.0274604693232</v>
      </c>
    </row>
    <row r="196" spans="1:10" x14ac:dyDescent="0.25">
      <c r="A196" s="63"/>
      <c r="B196" s="39"/>
      <c r="C196" s="53"/>
      <c r="D196" s="87"/>
      <c r="E196" s="87"/>
    </row>
    <row r="197" spans="1:10" x14ac:dyDescent="0.25">
      <c r="A197" s="63"/>
      <c r="B197" s="39"/>
      <c r="C197" s="53"/>
      <c r="D197" s="87"/>
      <c r="E197" s="87"/>
    </row>
    <row r="198" spans="1:10" x14ac:dyDescent="0.25">
      <c r="A198" s="63"/>
      <c r="B198" s="39"/>
      <c r="C198" s="53"/>
      <c r="D198" s="87"/>
      <c r="E198" s="87"/>
    </row>
    <row r="199" spans="1:10" x14ac:dyDescent="0.25">
      <c r="A199" s="63"/>
      <c r="B199" s="39"/>
      <c r="C199" s="53"/>
      <c r="D199" s="87"/>
      <c r="E199" s="87"/>
    </row>
    <row r="200" spans="1:10" x14ac:dyDescent="0.25">
      <c r="A200" s="63"/>
      <c r="B200" s="39"/>
      <c r="C200" s="53"/>
      <c r="D200" s="87"/>
      <c r="E200" s="87"/>
    </row>
    <row r="201" spans="1:10" x14ac:dyDescent="0.25">
      <c r="A201" s="63"/>
      <c r="B201" s="39" t="s">
        <v>430</v>
      </c>
      <c r="C201" s="53"/>
      <c r="D201" s="87"/>
      <c r="E201" s="87"/>
    </row>
    <row r="202" spans="1:10" ht="15.75" thickBot="1" x14ac:dyDescent="0.3">
      <c r="A202" s="64"/>
      <c r="B202" s="40" t="s">
        <v>431</v>
      </c>
      <c r="C202" s="54"/>
      <c r="D202" s="88"/>
      <c r="E202" s="88"/>
    </row>
    <row r="203" spans="1:10" x14ac:dyDescent="0.25">
      <c r="A203" s="62"/>
      <c r="B203" s="6" t="s">
        <v>433</v>
      </c>
      <c r="C203" s="6"/>
      <c r="D203" s="86" t="s">
        <v>436</v>
      </c>
      <c r="E203" s="86" t="s">
        <v>436</v>
      </c>
      <c r="F203" s="17" t="s">
        <v>51</v>
      </c>
      <c r="G203" s="60">
        <v>167.98</v>
      </c>
      <c r="H203" s="57">
        <f>G203*(1+$H$212)</f>
        <v>179.01805121157827</v>
      </c>
      <c r="I203" s="57"/>
      <c r="J203" s="58">
        <f>H203*$H$275</f>
        <v>1788.4974101970879</v>
      </c>
    </row>
    <row r="204" spans="1:10" x14ac:dyDescent="0.25">
      <c r="A204" s="63"/>
      <c r="B204" s="39"/>
      <c r="C204" s="53"/>
      <c r="D204" s="87"/>
      <c r="E204" s="87"/>
    </row>
    <row r="205" spans="1:10" x14ac:dyDescent="0.25">
      <c r="A205" s="63"/>
      <c r="B205" s="39"/>
      <c r="C205" s="53"/>
      <c r="D205" s="87"/>
      <c r="E205" s="87"/>
    </row>
    <row r="206" spans="1:10" x14ac:dyDescent="0.25">
      <c r="A206" s="63"/>
      <c r="B206" s="39"/>
      <c r="C206" s="53"/>
      <c r="D206" s="87"/>
      <c r="E206" s="87"/>
    </row>
    <row r="207" spans="1:10" x14ac:dyDescent="0.25">
      <c r="A207" s="63"/>
      <c r="B207" s="39"/>
      <c r="C207" s="53"/>
      <c r="D207" s="87"/>
      <c r="E207" s="87"/>
    </row>
    <row r="208" spans="1:10" x14ac:dyDescent="0.25">
      <c r="A208" s="63"/>
      <c r="B208" s="39"/>
      <c r="C208" s="53"/>
      <c r="D208" s="87"/>
      <c r="E208" s="87"/>
    </row>
    <row r="209" spans="1:10" x14ac:dyDescent="0.25">
      <c r="A209" s="63"/>
      <c r="B209" s="39" t="s">
        <v>434</v>
      </c>
      <c r="C209" s="53"/>
      <c r="D209" s="87"/>
      <c r="E209" s="87"/>
    </row>
    <row r="210" spans="1:10" ht="15.75" thickBot="1" x14ac:dyDescent="0.3">
      <c r="A210" s="64"/>
      <c r="B210" s="40" t="s">
        <v>435</v>
      </c>
      <c r="C210" s="54"/>
      <c r="D210" s="88"/>
      <c r="E210" s="88"/>
    </row>
    <row r="211" spans="1:10" x14ac:dyDescent="0.25">
      <c r="A211" s="9" t="s">
        <v>46</v>
      </c>
      <c r="B211" s="9" t="s">
        <v>437</v>
      </c>
      <c r="C211" s="9"/>
      <c r="G211" s="34">
        <f>SUM(G1:G210)</f>
        <v>2299.48</v>
      </c>
      <c r="H211" s="34">
        <f>SUM(H1:H210)</f>
        <v>2450.58</v>
      </c>
      <c r="I211" s="34"/>
      <c r="J211" s="34">
        <f>SUM(J1:J210)</f>
        <v>24482.76</v>
      </c>
    </row>
    <row r="212" spans="1:10" x14ac:dyDescent="0.25">
      <c r="A212" s="9" t="s">
        <v>48</v>
      </c>
      <c r="B212" s="9" t="s">
        <v>438</v>
      </c>
      <c r="C212" s="9"/>
      <c r="F212" t="s">
        <v>94</v>
      </c>
      <c r="G212" s="27">
        <v>150</v>
      </c>
      <c r="H212" s="1">
        <f>(G212+G213)/G211</f>
        <v>6.5710508462782882E-2</v>
      </c>
      <c r="I212" s="1"/>
      <c r="J212" s="24"/>
    </row>
    <row r="213" spans="1:10" ht="16.5" thickBot="1" x14ac:dyDescent="0.3">
      <c r="A213" s="10" t="s">
        <v>50</v>
      </c>
      <c r="B213" s="11" t="s">
        <v>437</v>
      </c>
      <c r="C213" s="61"/>
      <c r="F213" t="s">
        <v>482</v>
      </c>
      <c r="G213" s="27">
        <v>1.1000000000000001</v>
      </c>
      <c r="H213" s="27"/>
      <c r="I213" s="27"/>
      <c r="J213" s="24"/>
    </row>
    <row r="214" spans="1:10" x14ac:dyDescent="0.25">
      <c r="F214" t="s">
        <v>484</v>
      </c>
      <c r="G214" s="27">
        <f>SUM(G211:G213)</f>
        <v>2450.58</v>
      </c>
      <c r="I214" s="34"/>
      <c r="J214" s="24"/>
    </row>
    <row r="215" spans="1:10" hidden="1" x14ac:dyDescent="0.25"/>
    <row r="216" spans="1:10" hidden="1" x14ac:dyDescent="0.25">
      <c r="A216" s="6" t="s">
        <v>295</v>
      </c>
    </row>
    <row r="217" spans="1:10" hidden="1" x14ac:dyDescent="0.25">
      <c r="A217" s="78" t="s">
        <v>296</v>
      </c>
      <c r="B217" s="47" t="s">
        <v>440</v>
      </c>
      <c r="C217" s="47"/>
      <c r="D217" s="89" t="s">
        <v>299</v>
      </c>
    </row>
    <row r="218" spans="1:10" ht="15.75" hidden="1" thickBot="1" x14ac:dyDescent="0.3">
      <c r="A218" s="75"/>
      <c r="B218" s="48" t="s">
        <v>441</v>
      </c>
      <c r="C218" s="48"/>
      <c r="D218" s="90"/>
    </row>
    <row r="219" spans="1:10" hidden="1" x14ac:dyDescent="0.25">
      <c r="A219" s="74" t="s">
        <v>296</v>
      </c>
      <c r="B219" s="47" t="s">
        <v>442</v>
      </c>
      <c r="C219" s="47"/>
      <c r="D219" s="91" t="s">
        <v>443</v>
      </c>
    </row>
    <row r="220" spans="1:10" ht="15.75" hidden="1" thickBot="1" x14ac:dyDescent="0.3">
      <c r="A220" s="75"/>
      <c r="B220" s="48" t="s">
        <v>359</v>
      </c>
      <c r="C220" s="48"/>
      <c r="D220" s="90"/>
    </row>
    <row r="221" spans="1:10" hidden="1" x14ac:dyDescent="0.25">
      <c r="A221" s="74" t="s">
        <v>296</v>
      </c>
      <c r="B221" s="47" t="s">
        <v>444</v>
      </c>
      <c r="C221" s="47"/>
      <c r="D221" s="91" t="s">
        <v>315</v>
      </c>
    </row>
    <row r="222" spans="1:10" ht="15.75" hidden="1" thickBot="1" x14ac:dyDescent="0.3">
      <c r="A222" s="75"/>
      <c r="B222" s="48" t="s">
        <v>346</v>
      </c>
      <c r="C222" s="48"/>
      <c r="D222" s="90"/>
    </row>
    <row r="223" spans="1:10" hidden="1" x14ac:dyDescent="0.25">
      <c r="A223" s="74" t="s">
        <v>296</v>
      </c>
      <c r="B223" s="47" t="s">
        <v>445</v>
      </c>
      <c r="C223" s="47"/>
      <c r="D223" s="91" t="s">
        <v>447</v>
      </c>
    </row>
    <row r="224" spans="1:10" ht="15.75" hidden="1" thickBot="1" x14ac:dyDescent="0.3">
      <c r="A224" s="75"/>
      <c r="B224" s="48" t="s">
        <v>446</v>
      </c>
      <c r="C224" s="48"/>
      <c r="D224" s="90"/>
    </row>
    <row r="225" spans="1:4" hidden="1" x14ac:dyDescent="0.25">
      <c r="A225" s="74" t="s">
        <v>296</v>
      </c>
      <c r="B225" s="47" t="s">
        <v>448</v>
      </c>
      <c r="C225" s="47"/>
      <c r="D225" s="91" t="s">
        <v>447</v>
      </c>
    </row>
    <row r="226" spans="1:4" ht="15.75" hidden="1" thickBot="1" x14ac:dyDescent="0.3">
      <c r="A226" s="75"/>
      <c r="B226" s="48" t="s">
        <v>329</v>
      </c>
      <c r="C226" s="48"/>
      <c r="D226" s="90"/>
    </row>
    <row r="227" spans="1:4" hidden="1" x14ac:dyDescent="0.25">
      <c r="A227" s="74" t="s">
        <v>296</v>
      </c>
      <c r="B227" s="47" t="s">
        <v>449</v>
      </c>
      <c r="C227" s="47"/>
      <c r="D227" s="91" t="s">
        <v>450</v>
      </c>
    </row>
    <row r="228" spans="1:4" ht="15.75" hidden="1" thickBot="1" x14ac:dyDescent="0.3">
      <c r="A228" s="75"/>
      <c r="B228" s="48" t="s">
        <v>370</v>
      </c>
      <c r="C228" s="48"/>
      <c r="D228" s="90"/>
    </row>
    <row r="229" spans="1:4" hidden="1" x14ac:dyDescent="0.25">
      <c r="A229" s="74" t="s">
        <v>296</v>
      </c>
      <c r="B229" s="47" t="s">
        <v>451</v>
      </c>
      <c r="C229" s="47"/>
      <c r="D229" s="91" t="s">
        <v>450</v>
      </c>
    </row>
    <row r="230" spans="1:4" ht="15.75" hidden="1" thickBot="1" x14ac:dyDescent="0.3">
      <c r="A230" s="75"/>
      <c r="B230" s="48" t="s">
        <v>370</v>
      </c>
      <c r="C230" s="48"/>
      <c r="D230" s="90"/>
    </row>
    <row r="231" spans="1:4" hidden="1" x14ac:dyDescent="0.25">
      <c r="A231" s="74" t="s">
        <v>296</v>
      </c>
      <c r="B231" s="47" t="s">
        <v>452</v>
      </c>
      <c r="C231" s="47"/>
      <c r="D231" s="91" t="s">
        <v>447</v>
      </c>
    </row>
    <row r="232" spans="1:4" ht="15.75" hidden="1" thickBot="1" x14ac:dyDescent="0.3">
      <c r="A232" s="75"/>
      <c r="B232" s="48" t="s">
        <v>366</v>
      </c>
      <c r="C232" s="48"/>
      <c r="D232" s="90"/>
    </row>
    <row r="233" spans="1:4" hidden="1" x14ac:dyDescent="0.25">
      <c r="A233" s="74" t="s">
        <v>296</v>
      </c>
      <c r="B233" s="47" t="s">
        <v>453</v>
      </c>
      <c r="C233" s="47"/>
      <c r="D233" s="91" t="s">
        <v>315</v>
      </c>
    </row>
    <row r="234" spans="1:4" ht="15.75" hidden="1" thickBot="1" x14ac:dyDescent="0.3">
      <c r="A234" s="75"/>
      <c r="B234" s="48" t="s">
        <v>335</v>
      </c>
      <c r="C234" s="48"/>
      <c r="D234" s="90"/>
    </row>
    <row r="235" spans="1:4" ht="28.5" hidden="1" x14ac:dyDescent="0.25">
      <c r="A235" s="74" t="s">
        <v>296</v>
      </c>
      <c r="B235" s="47" t="s">
        <v>454</v>
      </c>
      <c r="C235" s="47"/>
      <c r="D235" s="91" t="s">
        <v>364</v>
      </c>
    </row>
    <row r="236" spans="1:4" ht="15.75" hidden="1" thickBot="1" x14ac:dyDescent="0.3">
      <c r="A236" s="75"/>
      <c r="B236" s="48" t="s">
        <v>305</v>
      </c>
      <c r="C236" s="48"/>
      <c r="D236" s="90"/>
    </row>
    <row r="237" spans="1:4" ht="15" hidden="1" customHeight="1" x14ac:dyDescent="0.25">
      <c r="A237" s="74" t="s">
        <v>296</v>
      </c>
      <c r="B237" s="47" t="s">
        <v>455</v>
      </c>
      <c r="C237" s="47"/>
      <c r="D237" s="91" t="s">
        <v>306</v>
      </c>
    </row>
    <row r="238" spans="1:4" ht="15.75" hidden="1" thickBot="1" x14ac:dyDescent="0.3">
      <c r="A238" s="75"/>
      <c r="B238" s="48" t="s">
        <v>456</v>
      </c>
      <c r="C238" s="48"/>
      <c r="D238" s="90"/>
    </row>
    <row r="239" spans="1:4" hidden="1" x14ac:dyDescent="0.25">
      <c r="A239" s="74" t="s">
        <v>296</v>
      </c>
      <c r="B239" s="47" t="s">
        <v>452</v>
      </c>
      <c r="C239" s="47"/>
      <c r="D239" s="91" t="s">
        <v>447</v>
      </c>
    </row>
    <row r="240" spans="1:4" ht="15.75" hidden="1" thickBot="1" x14ac:dyDescent="0.3">
      <c r="A240" s="75"/>
      <c r="B240" s="48" t="s">
        <v>323</v>
      </c>
      <c r="C240" s="48"/>
      <c r="D240" s="90"/>
    </row>
    <row r="241" spans="1:4" hidden="1" x14ac:dyDescent="0.25">
      <c r="A241" s="74" t="s">
        <v>296</v>
      </c>
      <c r="B241" s="47" t="s">
        <v>457</v>
      </c>
      <c r="C241" s="47"/>
      <c r="D241" s="91" t="s">
        <v>299</v>
      </c>
    </row>
    <row r="242" spans="1:4" ht="15.75" hidden="1" thickBot="1" x14ac:dyDescent="0.3">
      <c r="A242" s="75"/>
      <c r="B242" s="48" t="s">
        <v>359</v>
      </c>
      <c r="C242" s="48"/>
      <c r="D242" s="90"/>
    </row>
    <row r="243" spans="1:4" hidden="1" x14ac:dyDescent="0.25">
      <c r="A243" s="74" t="s">
        <v>296</v>
      </c>
      <c r="B243" s="47" t="s">
        <v>458</v>
      </c>
      <c r="C243" s="47"/>
      <c r="D243" s="91" t="s">
        <v>299</v>
      </c>
    </row>
    <row r="244" spans="1:4" ht="15.75" hidden="1" thickBot="1" x14ac:dyDescent="0.3">
      <c r="A244" s="75"/>
      <c r="B244" s="48" t="s">
        <v>301</v>
      </c>
      <c r="C244" s="48"/>
      <c r="D244" s="90"/>
    </row>
    <row r="245" spans="1:4" ht="15" hidden="1" customHeight="1" x14ac:dyDescent="0.25">
      <c r="A245" s="74" t="s">
        <v>296</v>
      </c>
      <c r="B245" s="47" t="s">
        <v>459</v>
      </c>
      <c r="C245" s="47"/>
      <c r="D245" s="91" t="s">
        <v>461</v>
      </c>
    </row>
    <row r="246" spans="1:4" ht="15.75" hidden="1" thickBot="1" x14ac:dyDescent="0.3">
      <c r="A246" s="75"/>
      <c r="B246" s="48" t="s">
        <v>460</v>
      </c>
      <c r="C246" s="48"/>
      <c r="D246" s="90"/>
    </row>
    <row r="247" spans="1:4" hidden="1" x14ac:dyDescent="0.25">
      <c r="A247" s="74" t="s">
        <v>296</v>
      </c>
      <c r="B247" s="47" t="s">
        <v>462</v>
      </c>
      <c r="C247" s="47"/>
      <c r="D247" s="91" t="s">
        <v>364</v>
      </c>
    </row>
    <row r="248" spans="1:4" ht="15.75" hidden="1" thickBot="1" x14ac:dyDescent="0.3">
      <c r="A248" s="75"/>
      <c r="B248" s="48" t="s">
        <v>370</v>
      </c>
      <c r="C248" s="48"/>
      <c r="D248" s="90"/>
    </row>
    <row r="249" spans="1:4" ht="15" hidden="1" customHeight="1" x14ac:dyDescent="0.25">
      <c r="A249" s="74" t="s">
        <v>296</v>
      </c>
      <c r="B249" s="47" t="s">
        <v>463</v>
      </c>
      <c r="C249" s="47"/>
      <c r="D249" s="91" t="s">
        <v>465</v>
      </c>
    </row>
    <row r="250" spans="1:4" ht="15.75" hidden="1" thickBot="1" x14ac:dyDescent="0.3">
      <c r="A250" s="75"/>
      <c r="B250" s="48" t="s">
        <v>464</v>
      </c>
      <c r="C250" s="48"/>
      <c r="D250" s="90"/>
    </row>
    <row r="251" spans="1:4" ht="15" hidden="1" customHeight="1" x14ac:dyDescent="0.25">
      <c r="A251" s="74" t="s">
        <v>296</v>
      </c>
      <c r="B251" s="47" t="s">
        <v>466</v>
      </c>
      <c r="C251" s="47"/>
      <c r="D251" s="91" t="s">
        <v>327</v>
      </c>
    </row>
    <row r="252" spans="1:4" ht="15.75" hidden="1" thickBot="1" x14ac:dyDescent="0.3">
      <c r="A252" s="75"/>
      <c r="B252" s="48" t="s">
        <v>323</v>
      </c>
      <c r="C252" s="48"/>
      <c r="D252" s="90"/>
    </row>
    <row r="253" spans="1:4" hidden="1" x14ac:dyDescent="0.25">
      <c r="A253" s="74" t="s">
        <v>296</v>
      </c>
      <c r="B253" s="47" t="s">
        <v>467</v>
      </c>
      <c r="C253" s="47"/>
      <c r="D253" s="91" t="s">
        <v>315</v>
      </c>
    </row>
    <row r="254" spans="1:4" ht="15.75" hidden="1" thickBot="1" x14ac:dyDescent="0.3">
      <c r="A254" s="75"/>
      <c r="B254" s="48" t="s">
        <v>301</v>
      </c>
      <c r="C254" s="48"/>
      <c r="D254" s="90"/>
    </row>
    <row r="255" spans="1:4" hidden="1" x14ac:dyDescent="0.25">
      <c r="A255" s="74" t="s">
        <v>296</v>
      </c>
      <c r="B255" s="47" t="s">
        <v>457</v>
      </c>
      <c r="C255" s="47"/>
      <c r="D255" s="91" t="s">
        <v>299</v>
      </c>
    </row>
    <row r="256" spans="1:4" ht="15.75" hidden="1" thickBot="1" x14ac:dyDescent="0.3">
      <c r="A256" s="75"/>
      <c r="B256" s="48" t="s">
        <v>305</v>
      </c>
      <c r="C256" s="48"/>
      <c r="D256" s="90"/>
    </row>
    <row r="257" spans="1:4" hidden="1" x14ac:dyDescent="0.25">
      <c r="A257" s="74" t="s">
        <v>296</v>
      </c>
      <c r="B257" s="47" t="s">
        <v>468</v>
      </c>
      <c r="C257" s="47"/>
      <c r="D257" s="91" t="s">
        <v>443</v>
      </c>
    </row>
    <row r="258" spans="1:4" ht="15.75" hidden="1" thickBot="1" x14ac:dyDescent="0.3">
      <c r="A258" s="75"/>
      <c r="B258" s="48" t="s">
        <v>301</v>
      </c>
      <c r="C258" s="48"/>
      <c r="D258" s="90"/>
    </row>
    <row r="259" spans="1:4" ht="15" hidden="1" customHeight="1" x14ac:dyDescent="0.25">
      <c r="A259" s="74" t="s">
        <v>296</v>
      </c>
      <c r="B259" s="47" t="s">
        <v>469</v>
      </c>
      <c r="C259" s="47"/>
      <c r="D259" s="91" t="s">
        <v>353</v>
      </c>
    </row>
    <row r="260" spans="1:4" ht="15.75" hidden="1" thickBot="1" x14ac:dyDescent="0.3">
      <c r="A260" s="75"/>
      <c r="B260" s="48" t="s">
        <v>359</v>
      </c>
      <c r="C260" s="48"/>
      <c r="D260" s="90"/>
    </row>
    <row r="261" spans="1:4" hidden="1" x14ac:dyDescent="0.25">
      <c r="A261" s="74" t="s">
        <v>296</v>
      </c>
      <c r="B261" s="47" t="s">
        <v>468</v>
      </c>
      <c r="C261" s="47"/>
      <c r="D261" s="91" t="s">
        <v>443</v>
      </c>
    </row>
    <row r="262" spans="1:4" ht="15.75" hidden="1" thickBot="1" x14ac:dyDescent="0.3">
      <c r="A262" s="75"/>
      <c r="B262" s="48" t="s">
        <v>359</v>
      </c>
      <c r="C262" s="48"/>
      <c r="D262" s="90"/>
    </row>
    <row r="263" spans="1:4" ht="15" hidden="1" customHeight="1" x14ac:dyDescent="0.25">
      <c r="A263" s="74" t="s">
        <v>296</v>
      </c>
      <c r="B263" s="47" t="s">
        <v>470</v>
      </c>
      <c r="C263" s="47"/>
      <c r="D263" s="91" t="s">
        <v>327</v>
      </c>
    </row>
    <row r="264" spans="1:4" ht="15.75" hidden="1" thickBot="1" x14ac:dyDescent="0.3">
      <c r="A264" s="75"/>
      <c r="B264" s="48" t="s">
        <v>323</v>
      </c>
      <c r="C264" s="48"/>
      <c r="D264" s="90"/>
    </row>
    <row r="265" spans="1:4" ht="15" hidden="1" customHeight="1" x14ac:dyDescent="0.25">
      <c r="A265" s="74" t="s">
        <v>296</v>
      </c>
      <c r="B265" s="47" t="s">
        <v>471</v>
      </c>
      <c r="C265" s="47"/>
      <c r="D265" s="91" t="s">
        <v>327</v>
      </c>
    </row>
    <row r="266" spans="1:4" ht="15.75" hidden="1" thickBot="1" x14ac:dyDescent="0.3">
      <c r="A266" s="75"/>
      <c r="B266" s="48" t="s">
        <v>472</v>
      </c>
      <c r="C266" s="48"/>
      <c r="D266" s="90"/>
    </row>
    <row r="267" spans="1:4" ht="15" hidden="1" customHeight="1" x14ac:dyDescent="0.25">
      <c r="A267" s="74" t="s">
        <v>296</v>
      </c>
      <c r="B267" s="47" t="s">
        <v>473</v>
      </c>
      <c r="C267" s="47"/>
      <c r="D267" s="91" t="s">
        <v>327</v>
      </c>
    </row>
    <row r="268" spans="1:4" ht="15.75" hidden="1" thickBot="1" x14ac:dyDescent="0.3">
      <c r="A268" s="75"/>
      <c r="B268" s="48" t="s">
        <v>323</v>
      </c>
      <c r="C268" s="48"/>
      <c r="D268" s="90"/>
    </row>
    <row r="269" spans="1:4" hidden="1" x14ac:dyDescent="0.25">
      <c r="A269" s="49" t="s">
        <v>371</v>
      </c>
      <c r="B269" s="49" t="s">
        <v>437</v>
      </c>
      <c r="C269" s="49"/>
    </row>
    <row r="270" spans="1:4" ht="28.5" hidden="1" x14ac:dyDescent="0.25">
      <c r="A270" s="49" t="s">
        <v>373</v>
      </c>
      <c r="B270" s="49" t="s">
        <v>374</v>
      </c>
      <c r="C270" s="49"/>
    </row>
    <row r="271" spans="1:4" hidden="1" x14ac:dyDescent="0.25">
      <c r="A271" s="49" t="s">
        <v>474</v>
      </c>
      <c r="B271" s="49" t="s">
        <v>475</v>
      </c>
      <c r="C271" s="49"/>
    </row>
    <row r="272" spans="1:4" ht="15.75" hidden="1" x14ac:dyDescent="0.25">
      <c r="A272" s="50" t="s">
        <v>50</v>
      </c>
      <c r="B272" s="50" t="s">
        <v>476</v>
      </c>
      <c r="C272" s="50"/>
    </row>
    <row r="273" spans="1:10" x14ac:dyDescent="0.25">
      <c r="A273" s="55">
        <v>42950</v>
      </c>
    </row>
    <row r="274" spans="1:10" x14ac:dyDescent="0.25">
      <c r="A274" t="s">
        <v>477</v>
      </c>
      <c r="B274" t="s">
        <v>478</v>
      </c>
      <c r="H274" s="27" t="s">
        <v>171</v>
      </c>
    </row>
    <row r="275" spans="1:10" x14ac:dyDescent="0.25">
      <c r="A275" t="s">
        <v>488</v>
      </c>
      <c r="H275" s="34">
        <f>24482.76/G214</f>
        <v>9.9905981441128215</v>
      </c>
    </row>
    <row r="276" spans="1:10" x14ac:dyDescent="0.25">
      <c r="F276" s="30"/>
      <c r="G276" s="57" t="s">
        <v>485</v>
      </c>
      <c r="H276" s="57" t="s">
        <v>176</v>
      </c>
      <c r="I276" s="57" t="s">
        <v>490</v>
      </c>
      <c r="J276" s="59" t="s">
        <v>486</v>
      </c>
    </row>
    <row r="277" spans="1:10" ht="15.75" x14ac:dyDescent="0.25">
      <c r="A277" s="19"/>
      <c r="F277" s="30" t="s">
        <v>282</v>
      </c>
      <c r="G277" s="27">
        <f>SUMIF(F1:F275,"мамаАси",G1:G275)</f>
        <v>347.90000000000003</v>
      </c>
      <c r="H277" s="27">
        <f>SUMIF(F1:F275,"мамаАси",H1:H275)</f>
        <v>370.76068589420214</v>
      </c>
      <c r="I277" s="27" t="s">
        <v>490</v>
      </c>
      <c r="J277" s="34">
        <f>SUMIF(F1:F275,"мамаАси",J1:J275)</f>
        <v>3704.1210204046129</v>
      </c>
    </row>
    <row r="278" spans="1:10" x14ac:dyDescent="0.25">
      <c r="F278" s="30" t="s">
        <v>283</v>
      </c>
      <c r="G278" s="27">
        <f>SUMIF(F1:F275,"маика",G1:G275)</f>
        <v>359.92</v>
      </c>
      <c r="H278" s="27">
        <f>SUMIF(F1:F275,"маика",H1:H275)</f>
        <v>383.57052620592486</v>
      </c>
      <c r="I278" s="27" t="s">
        <v>490</v>
      </c>
      <c r="J278" s="34">
        <f>SUMIF(F1:F275,"маика",J1:J275)</f>
        <v>3832.0989872492914</v>
      </c>
    </row>
    <row r="279" spans="1:10" x14ac:dyDescent="0.25">
      <c r="F279" s="30" t="s">
        <v>92</v>
      </c>
      <c r="G279" s="27">
        <f>SUMIF(F1:F275,"Лариса",G1:G275)</f>
        <v>323.94</v>
      </c>
      <c r="H279" s="27">
        <f>SUMIF(F1:F275,"Лариса",H1:H275)</f>
        <v>345.22626211143393</v>
      </c>
      <c r="I279" s="27" t="s">
        <v>490</v>
      </c>
      <c r="J279" s="34">
        <f>SUMIF(F1:F275,"Лариса",J1:J275)</f>
        <v>3449.0168535494986</v>
      </c>
    </row>
    <row r="280" spans="1:10" x14ac:dyDescent="0.25">
      <c r="F280" s="30" t="s">
        <v>52</v>
      </c>
      <c r="G280" s="27">
        <f>SUMIF(F1:F275,"Лена",G1:G275)</f>
        <v>191.98</v>
      </c>
      <c r="H280" s="27">
        <f>SUMIF(F1:F275,"Лена",H1:H275)</f>
        <v>204.59510341468504</v>
      </c>
      <c r="I280" s="27" t="s">
        <v>490</v>
      </c>
      <c r="J280" s="34">
        <f>SUMIF(F1:F275,"Лена",J1:J275)</f>
        <v>2044.0274604693232</v>
      </c>
    </row>
    <row r="281" spans="1:10" x14ac:dyDescent="0.25">
      <c r="F281" s="30" t="s">
        <v>51</v>
      </c>
      <c r="G281" s="27">
        <f>SUMIF(F1:F275,"Наташа",G1:G275)</f>
        <v>467.88</v>
      </c>
      <c r="H281" s="27">
        <f>SUMIF(F1:F275,"Наташа",H1:H275)</f>
        <v>498.62463269956686</v>
      </c>
      <c r="I281" s="27" t="s">
        <v>490</v>
      </c>
      <c r="J281" s="34">
        <f>SUMIF(F1:F275,"Наташа",J1:J275)</f>
        <v>4981.5583300572298</v>
      </c>
    </row>
    <row r="282" spans="1:10" x14ac:dyDescent="0.25">
      <c r="F282" s="30" t="s">
        <v>88</v>
      </c>
      <c r="G282" s="27">
        <f>SUMIF(F1:F275,"Маша",G1:G275)</f>
        <v>63.98</v>
      </c>
      <c r="H282" s="27">
        <f>SUMIF(F1:F275,"Маша",H1:H275)</f>
        <v>68.184158331448842</v>
      </c>
      <c r="I282" s="27" t="s">
        <v>490</v>
      </c>
      <c r="J282" s="34">
        <f>SUMIF(F1:F275,"Маша",J1:J275)</f>
        <v>681.20052568406754</v>
      </c>
    </row>
    <row r="283" spans="1:10" x14ac:dyDescent="0.25">
      <c r="F283" s="30" t="s">
        <v>439</v>
      </c>
      <c r="G283" s="27">
        <f>SUMIF(F1:F275,"Аня",G1:G275)</f>
        <v>63.96</v>
      </c>
      <c r="H283" s="27">
        <f>SUMIF(F1:F275,"Аня",H1:H275)</f>
        <v>68.162844121279591</v>
      </c>
      <c r="I283" s="27" t="s">
        <v>490</v>
      </c>
      <c r="J283" s="34">
        <f>SUMIF(F1:F275,"Аня",J1:J275)</f>
        <v>680.98758397550739</v>
      </c>
    </row>
    <row r="284" spans="1:10" x14ac:dyDescent="0.25">
      <c r="F284" s="30" t="s">
        <v>90</v>
      </c>
      <c r="G284" s="27">
        <f>SUMIF(F1:F275,"Надя",G1:G275)</f>
        <v>479.92</v>
      </c>
      <c r="H284" s="27">
        <f>SUMIF(F1:F275,"Надя",H1:H275)</f>
        <v>511.45578722145882</v>
      </c>
      <c r="I284" s="27" t="s">
        <v>490</v>
      </c>
      <c r="J284" s="34">
        <f>SUMIF(F1:F275,"Надя",J1:J275)</f>
        <v>5109.7492386104686</v>
      </c>
    </row>
  </sheetData>
  <autoFilter ref="A1:K284"/>
  <mergeCells count="130">
    <mergeCell ref="A265:A266"/>
    <mergeCell ref="D265:D266"/>
    <mergeCell ref="A267:A268"/>
    <mergeCell ref="D267:D268"/>
    <mergeCell ref="A259:A260"/>
    <mergeCell ref="D259:D260"/>
    <mergeCell ref="A261:A262"/>
    <mergeCell ref="D261:D262"/>
    <mergeCell ref="A263:A264"/>
    <mergeCell ref="D263:D264"/>
    <mergeCell ref="A253:A254"/>
    <mergeCell ref="D253:D254"/>
    <mergeCell ref="A255:A256"/>
    <mergeCell ref="D255:D256"/>
    <mergeCell ref="A257:A258"/>
    <mergeCell ref="D257:D258"/>
    <mergeCell ref="A247:A248"/>
    <mergeCell ref="D247:D248"/>
    <mergeCell ref="A249:A250"/>
    <mergeCell ref="D249:D250"/>
    <mergeCell ref="A251:A252"/>
    <mergeCell ref="D251:D252"/>
    <mergeCell ref="A241:A242"/>
    <mergeCell ref="D241:D242"/>
    <mergeCell ref="A243:A244"/>
    <mergeCell ref="D243:D244"/>
    <mergeCell ref="A245:A246"/>
    <mergeCell ref="D245:D246"/>
    <mergeCell ref="A235:A236"/>
    <mergeCell ref="D235:D236"/>
    <mergeCell ref="A237:A238"/>
    <mergeCell ref="D237:D238"/>
    <mergeCell ref="A239:A240"/>
    <mergeCell ref="D239:D240"/>
    <mergeCell ref="A229:A230"/>
    <mergeCell ref="D229:D230"/>
    <mergeCell ref="A231:A232"/>
    <mergeCell ref="D231:D232"/>
    <mergeCell ref="A233:A234"/>
    <mergeCell ref="D233:D234"/>
    <mergeCell ref="A223:A224"/>
    <mergeCell ref="D223:D224"/>
    <mergeCell ref="A225:A226"/>
    <mergeCell ref="D225:D226"/>
    <mergeCell ref="A227:A228"/>
    <mergeCell ref="D227:D228"/>
    <mergeCell ref="A217:A218"/>
    <mergeCell ref="D217:D218"/>
    <mergeCell ref="A219:A220"/>
    <mergeCell ref="D219:D220"/>
    <mergeCell ref="A221:A222"/>
    <mergeCell ref="D221:D222"/>
    <mergeCell ref="A195:A202"/>
    <mergeCell ref="D195:D202"/>
    <mergeCell ref="E195:E202"/>
    <mergeCell ref="A203:A210"/>
    <mergeCell ref="D203:D210"/>
    <mergeCell ref="E203:E210"/>
    <mergeCell ref="A179:A186"/>
    <mergeCell ref="D179:D186"/>
    <mergeCell ref="E179:E186"/>
    <mergeCell ref="A187:A194"/>
    <mergeCell ref="D187:D194"/>
    <mergeCell ref="E187:E194"/>
    <mergeCell ref="A163:A170"/>
    <mergeCell ref="D163:D170"/>
    <mergeCell ref="E163:E170"/>
    <mergeCell ref="A171:A178"/>
    <mergeCell ref="D171:D178"/>
    <mergeCell ref="E171:E178"/>
    <mergeCell ref="A147:A154"/>
    <mergeCell ref="D147:D154"/>
    <mergeCell ref="E147:E154"/>
    <mergeCell ref="A155:A162"/>
    <mergeCell ref="D155:D162"/>
    <mergeCell ref="E155:E162"/>
    <mergeCell ref="A131:A138"/>
    <mergeCell ref="D131:D138"/>
    <mergeCell ref="E131:E138"/>
    <mergeCell ref="A139:A146"/>
    <mergeCell ref="D139:D146"/>
    <mergeCell ref="E139:E146"/>
    <mergeCell ref="A115:A122"/>
    <mergeCell ref="D115:D122"/>
    <mergeCell ref="E115:E122"/>
    <mergeCell ref="A123:A130"/>
    <mergeCell ref="D123:D130"/>
    <mergeCell ref="E123:E130"/>
    <mergeCell ref="A99:A106"/>
    <mergeCell ref="D99:D106"/>
    <mergeCell ref="E99:E106"/>
    <mergeCell ref="A107:A114"/>
    <mergeCell ref="D107:D114"/>
    <mergeCell ref="E107:E114"/>
    <mergeCell ref="A83:A90"/>
    <mergeCell ref="D83:D90"/>
    <mergeCell ref="E83:E90"/>
    <mergeCell ref="A91:A98"/>
    <mergeCell ref="D91:D98"/>
    <mergeCell ref="E91:E98"/>
    <mergeCell ref="A67:A74"/>
    <mergeCell ref="D67:D74"/>
    <mergeCell ref="E67:E74"/>
    <mergeCell ref="A75:A82"/>
    <mergeCell ref="D75:D82"/>
    <mergeCell ref="E75:E82"/>
    <mergeCell ref="A51:A58"/>
    <mergeCell ref="D51:D58"/>
    <mergeCell ref="E51:E58"/>
    <mergeCell ref="A59:A66"/>
    <mergeCell ref="D59:D66"/>
    <mergeCell ref="E59:E66"/>
    <mergeCell ref="A35:A42"/>
    <mergeCell ref="D35:D42"/>
    <mergeCell ref="E35:E42"/>
    <mergeCell ref="A43:A50"/>
    <mergeCell ref="D43:D50"/>
    <mergeCell ref="E43:E50"/>
    <mergeCell ref="A19:A26"/>
    <mergeCell ref="D19:D26"/>
    <mergeCell ref="E19:E26"/>
    <mergeCell ref="A27:A34"/>
    <mergeCell ref="D27:D34"/>
    <mergeCell ref="E27:E34"/>
    <mergeCell ref="A3:A10"/>
    <mergeCell ref="D3:D10"/>
    <mergeCell ref="E3:E10"/>
    <mergeCell ref="A11:A18"/>
    <mergeCell ref="D11:D18"/>
    <mergeCell ref="E11:E18"/>
  </mergeCells>
  <hyperlinks>
    <hyperlink ref="B3" r:id="rId1" display="http://www.kids-world.dk/minymo-softshell-jakke-navy-graa-stribet-p-73882.html?options=%7b2%7d401"/>
    <hyperlink ref="B11" r:id="rId2" display="http://www.kids-world.dk/me-too-undertoej-2dele-navy-neongul-traktor-p-68166.html?options=%7b2%7d374"/>
    <hyperlink ref="B19" r:id="rId3" display="http://www.kids-world.dk/me-too-tshirt-groen-print-p-74262.html?options=%7b2%7d401"/>
    <hyperlink ref="B27" r:id="rId4" display="http://www.kids-world.dk/me-too-bluse-rosa-hest-p-74256.html?options=%7b2%7d402"/>
    <hyperlink ref="B35" r:id="rId5" display="http://www.kids-world.dk/me-too-bluse-graameleret-hest-p-74252.html?options=%7b2%7d401"/>
    <hyperlink ref="B43" r:id="rId6" display="http://www.kids-world.dk/me-too-jeggings-navy-denim-p-72330.html?options=%7b2%7d402"/>
    <hyperlink ref="B51" r:id="rId7" display="http://www.kids-world.dk/me-too-tshirt-mint-p-79843.html?options=%7b2%7d402"/>
    <hyperlink ref="B59" r:id="rId8" display="http://www.kids-world.dk/me-too-jeggings-navy-denim-p-72330.html?options=%7b2%7d401"/>
    <hyperlink ref="B67" r:id="rId9" display="http://www.kids-world.dk/molo-undertroeje-joshlyn-wild-cats-p-69614.html?options=%7b2%7d289"/>
    <hyperlink ref="B75" r:id="rId10" display="http://www.kids-world.dk/reima-boellehat-uv50-tropical-gul-p-81431.html?options=%7b2%7d398"/>
    <hyperlink ref="B83" r:id="rId11" display="http://www.kids-world.dk/molo-kjole-cilicia-street-birds-p-81372.html?options=%7b2%7d204"/>
    <hyperlink ref="B91" r:id="rId12" display="http://www.kids-world.dk/me-too-bluse-graameleret-hest-p-74252.html?options=%7b2%7d374"/>
    <hyperlink ref="B99" r:id="rId13" display="http://www.kids-world.dk/molo-sweatpants-ashton-iron-gate-p-70561.html?options=%7b2%7d433"/>
    <hyperlink ref="B107" r:id="rId14" display="http://www.kids-world.dk/molo-sweatpants-ashton-stoevet-petroleum-p-73615.html?options=%7b2%7d433"/>
    <hyperlink ref="B115" r:id="rId15" display="http://www.kids-world.dk/molo-sweatpants-ashton-graameleret-p-69545.html?options=%7b2%7d476"/>
    <hyperlink ref="B123" r:id="rId16" display="http://www.kids-world.dk/molo-bluse-regin-skater-bridge-p-69554.html?options=%7b2%7d433"/>
    <hyperlink ref="B131" r:id="rId17" display="http://www.kids-world.dk/minymo-tunika-hvid-flamingo-p-79718.html?options=%7b2%7d433"/>
    <hyperlink ref="B139" r:id="rId18" display="http://www.kids-world.dk/minymo-tunika-hvid-flamingo-p-79718.html?options=%7b2%7d432"/>
    <hyperlink ref="B147" r:id="rId19" display="http://www.kids-world.dk/mikkline-bomuldshue-turkis-p-53797.html?options=%7b2%7d289"/>
    <hyperlink ref="B155" r:id="rId20" display="http://www.kids-world.dk/mikkline-hue-pink-p-29827.html?options=%7b2%7d289"/>
    <hyperlink ref="B163" r:id="rId21" display="http://www.kids-world.dk/molo-tshirt-ruxx-hvid-skeletfisk-p-68013.html?options=%7b2%7d526"/>
    <hyperlink ref="B171" r:id="rId22" display="http://www.kids-world.dk/me-too-tshirt-turkis-palmer-biler-p-78454.html?options=%7b2%7d347"/>
    <hyperlink ref="B179" r:id="rId23" display="http://www.kids-world.dk/me-too-tshirt-koksgraa-graameleret-fisk-p-78459.html?options=%7b2%7d348"/>
    <hyperlink ref="B187" r:id="rId24" display="http://www.kids-world.dk/me-too-leggings-creme-hesteprint-p-74249.html?options=%7b2%7d375"/>
    <hyperlink ref="B195" r:id="rId25" display="http://www.kids-world.dk/viking-termostoevler-cerise-sort-p-32901.html?options=%7b9%7d280"/>
    <hyperlink ref="B203" r:id="rId26" display="http://www.kids-world.dk/viking-termostoevler-roed-orange-p-45505.html?options=%7b9%7d288"/>
    <hyperlink ref="A216" r:id="rId27" display="http://www.kids-world.dk/shopping_cart.php"/>
  </hyperlinks>
  <pageMargins left="0.7" right="0.7" top="0.75" bottom="0.75" header="0.3" footer="0.3"/>
  <pageSetup paperSize="9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картинки</vt:lpstr>
      <vt:lpstr>выкуп 1 с лишним комбезом</vt:lpstr>
      <vt:lpstr>выкуп 1 (факт)</vt:lpstr>
      <vt:lpstr>выкуп 10-02</vt:lpstr>
      <vt:lpstr>выкуп 25-07</vt:lpstr>
      <vt:lpstr>выкуп 28-07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Игорь</cp:lastModifiedBy>
  <dcterms:created xsi:type="dcterms:W3CDTF">2017-02-07T00:59:23Z</dcterms:created>
  <dcterms:modified xsi:type="dcterms:W3CDTF">2017-08-17T01:32:19Z</dcterms:modified>
</cp:coreProperties>
</file>