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595" activeTab="0"/>
  </bookViews>
  <sheets>
    <sheet name="Лист1" sheetId="1" r:id="rId1"/>
  </sheets>
  <definedNames>
    <definedName name="_xlnm._FilterDatabase" localSheetId="0" hidden="1">'Лист1'!$A$1:$R$156</definedName>
  </definedNames>
  <calcPr fullCalcOnLoad="1" refMode="R1C1"/>
</workbook>
</file>

<file path=xl/sharedStrings.xml><?xml version="1.0" encoding="utf-8"?>
<sst xmlns="http://schemas.openxmlformats.org/spreadsheetml/2006/main" count="637" uniqueCount="119">
  <si>
    <t>ник</t>
  </si>
  <si>
    <t>тип</t>
  </si>
  <si>
    <t>название</t>
  </si>
  <si>
    <t>цена</t>
  </si>
  <si>
    <t>сумма</t>
  </si>
  <si>
    <t>стоим</t>
  </si>
  <si>
    <t>с орг</t>
  </si>
  <si>
    <t>вес</t>
  </si>
  <si>
    <t>тр</t>
  </si>
  <si>
    <t>сдано</t>
  </si>
  <si>
    <t>долг(+УЗ, -Я)</t>
  </si>
  <si>
    <t>суфле вес</t>
  </si>
  <si>
    <t>лукум</t>
  </si>
  <si>
    <t>Ассорти</t>
  </si>
  <si>
    <t>мармелад</t>
  </si>
  <si>
    <t>коэф</t>
  </si>
  <si>
    <t>Тролли-медвежата</t>
  </si>
  <si>
    <t>нал</t>
  </si>
  <si>
    <t>Вредная Врединка</t>
  </si>
  <si>
    <t>ТууТикки</t>
  </si>
  <si>
    <t>SashaT</t>
  </si>
  <si>
    <t>Кола-бутылочка</t>
  </si>
  <si>
    <t>ОльгаМИГ</t>
  </si>
  <si>
    <t>Супер фрукты</t>
  </si>
  <si>
    <t>суфле пач</t>
  </si>
  <si>
    <t>Ирина P.</t>
  </si>
  <si>
    <t>ХулиганкаИрен</t>
  </si>
  <si>
    <t>Клубника со сливками</t>
  </si>
  <si>
    <t>LeДи</t>
  </si>
  <si>
    <t>Черепа с начинкой</t>
  </si>
  <si>
    <t>Султан</t>
  </si>
  <si>
    <t>сум</t>
  </si>
  <si>
    <t>к-во</t>
  </si>
  <si>
    <t>Звездочка_Звездочка</t>
  </si>
  <si>
    <t>МаминаДочка</t>
  </si>
  <si>
    <t>Тапочка</t>
  </si>
  <si>
    <t>Блоки большие с клубн.кремом</t>
  </si>
  <si>
    <t>Витаминный микс</t>
  </si>
  <si>
    <t>Sofika</t>
  </si>
  <si>
    <t>Бина</t>
  </si>
  <si>
    <t>Вишенки</t>
  </si>
  <si>
    <t>Дракула</t>
  </si>
  <si>
    <t>Летящая</t>
  </si>
  <si>
    <t>egoistka2</t>
  </si>
  <si>
    <t>freedom0284</t>
  </si>
  <si>
    <t>Сурьезная</t>
  </si>
  <si>
    <t>Бархатная</t>
  </si>
  <si>
    <t>Mihalna</t>
  </si>
  <si>
    <t>Varentina</t>
  </si>
  <si>
    <t>Кольца Ананас</t>
  </si>
  <si>
    <t>Кольца Кола кислые</t>
  </si>
  <si>
    <t>Кольца клубничные</t>
  </si>
  <si>
    <t>Кольца персиковые</t>
  </si>
  <si>
    <t>Женечка М</t>
  </si>
  <si>
    <t>Кольца Яблочные</t>
  </si>
  <si>
    <t>Августовская</t>
  </si>
  <si>
    <t>Марина_1981</t>
  </si>
  <si>
    <t>Babochka@</t>
  </si>
  <si>
    <t>Babochka@_1</t>
  </si>
  <si>
    <t>polarstar</t>
  </si>
  <si>
    <t>Палочки МАКСИ клубника с нап.</t>
  </si>
  <si>
    <t>Kosha30</t>
  </si>
  <si>
    <t>Светик-7цветик</t>
  </si>
  <si>
    <t>Шарики Лимон-Лайм в обсыпке</t>
  </si>
  <si>
    <t>innapotapova</t>
  </si>
  <si>
    <t>Татьяна-@555</t>
  </si>
  <si>
    <t>Яичница</t>
  </si>
  <si>
    <t>Мороженое</t>
  </si>
  <si>
    <t>Dolgova_K</t>
  </si>
  <si>
    <t>Банан с шоколадной начинкой</t>
  </si>
  <si>
    <t>sunflower77</t>
  </si>
  <si>
    <t>десерт sier</t>
  </si>
  <si>
    <t>Фисташки / Двойные фисташки</t>
  </si>
  <si>
    <t>Фундук, фисташки, миндаль</t>
  </si>
  <si>
    <t>чурчхела</t>
  </si>
  <si>
    <t>с грецким орехом</t>
  </si>
  <si>
    <t>crystal tear</t>
  </si>
  <si>
    <t>халва</t>
  </si>
  <si>
    <t>Тахинная</t>
  </si>
  <si>
    <t>Подсахаренные пластинки Яблоко</t>
  </si>
  <si>
    <t>Палочки Разноцветные</t>
  </si>
  <si>
    <t>horyak</t>
  </si>
  <si>
    <t>марм.фас.</t>
  </si>
  <si>
    <t>Коровки 0,2кг</t>
  </si>
  <si>
    <t>ирис-карам</t>
  </si>
  <si>
    <t>карамель в молоч.шок. с рис.шар.</t>
  </si>
  <si>
    <t>Елен-ка</t>
  </si>
  <si>
    <t>Стервочка</t>
  </si>
  <si>
    <t>Бабочки</t>
  </si>
  <si>
    <t>Бананы желто-зеленые</t>
  </si>
  <si>
    <t>Крокодилы Гигантские в сах.</t>
  </si>
  <si>
    <t>Осьминоги в сахаре</t>
  </si>
  <si>
    <t>Сердечки 3-цветные в сах.</t>
  </si>
  <si>
    <t>Тутти-Фрутти</t>
  </si>
  <si>
    <t>Червячки кислые</t>
  </si>
  <si>
    <t>Яблоко со сливками</t>
  </si>
  <si>
    <t>+</t>
  </si>
  <si>
    <t>Lelik_super</t>
  </si>
  <si>
    <t>Ксюша-Груша</t>
  </si>
  <si>
    <t>Vитаминка</t>
  </si>
  <si>
    <t>Bevgenya</t>
  </si>
  <si>
    <t>Палочки МИНИ Фиеста пикантные</t>
  </si>
  <si>
    <t>со вкусом Тирамису</t>
  </si>
  <si>
    <t>Dmanyunya</t>
  </si>
  <si>
    <t>Ameli 22</t>
  </si>
  <si>
    <r>
      <rPr>
        <b/>
        <sz val="12"/>
        <color indexed="10"/>
        <rFont val="Calibri"/>
        <family val="2"/>
      </rPr>
      <t>Киты</t>
    </r>
    <r>
      <rPr>
        <sz val="12"/>
        <rFont val="Calibri"/>
        <family val="2"/>
      </rPr>
      <t xml:space="preserve"> с начинкой</t>
    </r>
  </si>
  <si>
    <t>Ассорти микс палочки бело-голуб</t>
  </si>
  <si>
    <t>Ассорти с фр.соком для барбекю</t>
  </si>
  <si>
    <t>Клубника с начинкой</t>
  </si>
  <si>
    <r>
      <t xml:space="preserve">со вкусом </t>
    </r>
    <r>
      <rPr>
        <b/>
        <sz val="12"/>
        <color indexed="10"/>
        <rFont val="Calibri"/>
        <family val="2"/>
      </rPr>
      <t>Ром-Изюм</t>
    </r>
  </si>
  <si>
    <t>Жгутики клубника</t>
  </si>
  <si>
    <r>
      <rPr>
        <b/>
        <sz val="12"/>
        <color indexed="10"/>
        <rFont val="Calibri"/>
        <family val="2"/>
      </rPr>
      <t>Палочки</t>
    </r>
    <r>
      <rPr>
        <sz val="12"/>
        <rFont val="Calibri"/>
        <family val="2"/>
      </rPr>
      <t xml:space="preserve"> черн.смородина</t>
    </r>
  </si>
  <si>
    <r>
      <t xml:space="preserve">Арбуз </t>
    </r>
    <r>
      <rPr>
        <b/>
        <sz val="12"/>
        <color indexed="10"/>
        <rFont val="Calibri"/>
        <family val="2"/>
      </rPr>
      <t>с начинкой</t>
    </r>
  </si>
  <si>
    <r>
      <t xml:space="preserve">Червячки </t>
    </r>
    <r>
      <rPr>
        <b/>
        <sz val="12"/>
        <color indexed="10"/>
        <rFont val="Calibri"/>
        <family val="2"/>
      </rPr>
      <t>Вумис</t>
    </r>
  </si>
  <si>
    <t>Бананы</t>
  </si>
  <si>
    <r>
      <t xml:space="preserve">Йогуртовые </t>
    </r>
    <r>
      <rPr>
        <b/>
        <sz val="12"/>
        <color indexed="10"/>
        <rFont val="Calibri"/>
        <family val="2"/>
      </rPr>
      <t>ужасы</t>
    </r>
  </si>
  <si>
    <r>
      <t xml:space="preserve">Йогуртовые </t>
    </r>
    <r>
      <rPr>
        <b/>
        <sz val="12"/>
        <color indexed="10"/>
        <rFont val="Calibri"/>
        <family val="2"/>
      </rPr>
      <t>ужасы</t>
    </r>
  </si>
  <si>
    <t>Евгения0401</t>
  </si>
  <si>
    <r>
      <rPr>
        <b/>
        <sz val="12"/>
        <color indexed="10"/>
        <rFont val="Calibri"/>
        <family val="2"/>
      </rPr>
      <t xml:space="preserve">Йогуртовые </t>
    </r>
    <r>
      <rPr>
        <b/>
        <sz val="12"/>
        <color indexed="10"/>
        <rFont val="Calibri"/>
        <family val="2"/>
      </rPr>
      <t>ужасы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</si>
</sst>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2"/>
      <color indexed="62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49" fontId="5" fillId="11" borderId="10" xfId="0" applyNumberFormat="1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2" fontId="4" fillId="11" borderId="10" xfId="0" applyNumberFormat="1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7" fillId="11" borderId="10" xfId="0" applyFont="1" applyFill="1" applyBorder="1" applyAlignment="1">
      <alignment horizontal="center"/>
    </xf>
    <xf numFmtId="2" fontId="3" fillId="11" borderId="10" xfId="0" applyNumberFormat="1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8" fillId="11" borderId="10" xfId="0" applyFont="1" applyFill="1" applyBorder="1" applyAlignment="1">
      <alignment/>
    </xf>
    <xf numFmtId="0" fontId="46" fillId="11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tabSelected="1" zoomScale="130" zoomScaleNormal="130" zoomScalePageLayoutView="0" workbookViewId="0" topLeftCell="A1">
      <selection activeCell="W9" sqref="W9"/>
    </sheetView>
  </sheetViews>
  <sheetFormatPr defaultColWidth="9.140625" defaultRowHeight="15"/>
  <cols>
    <col min="1" max="1" width="23.140625" style="13" bestFit="1" customWidth="1"/>
    <col min="2" max="2" width="10.57421875" style="5" bestFit="1" customWidth="1"/>
    <col min="3" max="3" width="35.57421875" style="14" bestFit="1" customWidth="1"/>
    <col min="4" max="4" width="7.57421875" style="15" bestFit="1" customWidth="1"/>
    <col min="5" max="5" width="6.421875" style="16" bestFit="1" customWidth="1"/>
    <col min="6" max="6" width="6.140625" style="18" bestFit="1" customWidth="1"/>
    <col min="7" max="7" width="8.00390625" style="6" customWidth="1"/>
    <col min="8" max="8" width="8.28125" style="14" bestFit="1" customWidth="1"/>
    <col min="9" max="9" width="8.421875" style="7" hidden="1" customWidth="1"/>
    <col min="10" max="10" width="8.421875" style="16" customWidth="1"/>
    <col min="11" max="11" width="7.00390625" style="5" hidden="1" customWidth="1"/>
    <col min="12" max="12" width="6.00390625" style="5" bestFit="1" customWidth="1"/>
    <col min="13" max="13" width="6.00390625" style="5" hidden="1" customWidth="1"/>
    <col min="14" max="14" width="7.00390625" style="5" hidden="1" customWidth="1"/>
    <col min="15" max="15" width="4.8515625" style="16" bestFit="1" customWidth="1"/>
    <col min="16" max="16" width="8.00390625" style="17" bestFit="1" customWidth="1"/>
    <col min="17" max="17" width="13.140625" style="25" bestFit="1" customWidth="1"/>
    <col min="18" max="18" width="5.140625" style="16" hidden="1" customWidth="1"/>
    <col min="19" max="19" width="14.28125" style="14" customWidth="1"/>
    <col min="20" max="16384" width="9.140625" style="14" customWidth="1"/>
  </cols>
  <sheetData>
    <row r="1" spans="1:18" s="5" customFormat="1" ht="12.75">
      <c r="A1" s="20" t="s">
        <v>0</v>
      </c>
      <c r="B1" s="5" t="s">
        <v>1</v>
      </c>
      <c r="C1" s="5" t="s">
        <v>2</v>
      </c>
      <c r="D1" s="6" t="s">
        <v>3</v>
      </c>
      <c r="E1" s="5" t="s">
        <v>32</v>
      </c>
      <c r="F1" s="21" t="s">
        <v>17</v>
      </c>
      <c r="G1" s="6" t="s">
        <v>5</v>
      </c>
      <c r="H1" s="5" t="s">
        <v>6</v>
      </c>
      <c r="I1" s="5" t="s">
        <v>4</v>
      </c>
      <c r="J1" s="5" t="s">
        <v>4</v>
      </c>
      <c r="K1" s="5" t="s">
        <v>15</v>
      </c>
      <c r="L1" s="5" t="s">
        <v>7</v>
      </c>
      <c r="M1" s="5" t="s">
        <v>8</v>
      </c>
      <c r="N1" s="5" t="s">
        <v>31</v>
      </c>
      <c r="O1" s="5" t="s">
        <v>8</v>
      </c>
      <c r="P1" s="22" t="s">
        <v>9</v>
      </c>
      <c r="Q1" s="24" t="s">
        <v>10</v>
      </c>
      <c r="R1" s="10">
        <v>38</v>
      </c>
    </row>
    <row r="2" spans="1:17" ht="15.75" customHeight="1">
      <c r="A2" s="26" t="s">
        <v>104</v>
      </c>
      <c r="B2" s="27" t="s">
        <v>14</v>
      </c>
      <c r="C2" s="28" t="s">
        <v>16</v>
      </c>
      <c r="D2" s="29">
        <v>257.05</v>
      </c>
      <c r="E2" s="30">
        <v>0.5</v>
      </c>
      <c r="F2" s="31" t="s">
        <v>96</v>
      </c>
      <c r="G2" s="32">
        <f>D2*E2</f>
        <v>128.525</v>
      </c>
      <c r="H2" s="28">
        <f>ROUNDUP(G2*1.15,1)</f>
        <v>147.9</v>
      </c>
      <c r="I2" s="33">
        <f>H2</f>
        <v>147.9</v>
      </c>
      <c r="J2" s="30">
        <f>ROUNDUP(I2,0)</f>
        <v>148</v>
      </c>
      <c r="K2" s="27">
        <v>1</v>
      </c>
      <c r="L2" s="27">
        <f>K2*E2</f>
        <v>0.5</v>
      </c>
      <c r="M2" s="27">
        <f>$R$1*L2</f>
        <v>19</v>
      </c>
      <c r="N2" s="27">
        <f>M2</f>
        <v>19</v>
      </c>
      <c r="O2" s="30">
        <f>N2</f>
        <v>19</v>
      </c>
      <c r="P2" s="34">
        <v>167</v>
      </c>
      <c r="Q2" s="35">
        <f>J2+O2-P2</f>
        <v>0</v>
      </c>
    </row>
    <row r="3" spans="1:17" ht="15.75" customHeight="1">
      <c r="A3" s="3" t="s">
        <v>57</v>
      </c>
      <c r="B3" s="11" t="s">
        <v>14</v>
      </c>
      <c r="C3" s="1" t="s">
        <v>105</v>
      </c>
      <c r="D3" s="2">
        <v>240</v>
      </c>
      <c r="E3" s="4">
        <v>0.5</v>
      </c>
      <c r="F3" s="8" t="s">
        <v>96</v>
      </c>
      <c r="G3" s="12">
        <f aca="true" t="shared" si="0" ref="G3:G60">D3*E3</f>
        <v>120</v>
      </c>
      <c r="H3" s="1">
        <f aca="true" t="shared" si="1" ref="H3:H14">ROUNDUP(G3*1.15,1)</f>
        <v>138</v>
      </c>
      <c r="I3" s="19">
        <f>SUM(H3:H5)</f>
        <v>423.9</v>
      </c>
      <c r="J3" s="4">
        <f>ROUNDUP(I3,0)</f>
        <v>424</v>
      </c>
      <c r="K3" s="11">
        <v>1</v>
      </c>
      <c r="L3" s="11">
        <f aca="true" t="shared" si="2" ref="L3:L34">K3*E3</f>
        <v>0.5</v>
      </c>
      <c r="M3" s="11">
        <f aca="true" t="shared" si="3" ref="M3:M34">$R$1*L3</f>
        <v>19</v>
      </c>
      <c r="N3" s="11">
        <f>SUM(M3:M5)</f>
        <v>57</v>
      </c>
      <c r="O3" s="4">
        <f>ROUNDUP(N3,0)</f>
        <v>57</v>
      </c>
      <c r="P3" s="9">
        <v>481</v>
      </c>
      <c r="Q3" s="23">
        <f>J3+O3-P3</f>
        <v>0</v>
      </c>
    </row>
    <row r="4" spans="1:17" ht="15.75" customHeight="1">
      <c r="A4" s="3" t="s">
        <v>57</v>
      </c>
      <c r="B4" s="11" t="s">
        <v>14</v>
      </c>
      <c r="C4" s="1" t="s">
        <v>105</v>
      </c>
      <c r="D4" s="2">
        <v>240</v>
      </c>
      <c r="E4" s="4">
        <v>0.5</v>
      </c>
      <c r="F4" s="8" t="s">
        <v>96</v>
      </c>
      <c r="G4" s="12">
        <f t="shared" si="0"/>
        <v>120</v>
      </c>
      <c r="H4" s="1">
        <f t="shared" si="1"/>
        <v>138</v>
      </c>
      <c r="I4" s="19"/>
      <c r="J4" s="4"/>
      <c r="K4" s="11">
        <v>1</v>
      </c>
      <c r="L4" s="11">
        <f t="shared" si="2"/>
        <v>0.5</v>
      </c>
      <c r="M4" s="11">
        <f t="shared" si="3"/>
        <v>19</v>
      </c>
      <c r="N4" s="11"/>
      <c r="O4" s="4"/>
      <c r="P4" s="9"/>
      <c r="Q4" s="23"/>
    </row>
    <row r="5" spans="1:17" ht="15.75" customHeight="1">
      <c r="A5" s="3" t="s">
        <v>57</v>
      </c>
      <c r="B5" s="11" t="s">
        <v>14</v>
      </c>
      <c r="C5" s="1" t="s">
        <v>16</v>
      </c>
      <c r="D5" s="2">
        <v>257.05</v>
      </c>
      <c r="E5" s="4">
        <v>0.5</v>
      </c>
      <c r="F5" s="8" t="s">
        <v>96</v>
      </c>
      <c r="G5" s="12">
        <f t="shared" si="0"/>
        <v>128.525</v>
      </c>
      <c r="H5" s="1">
        <f t="shared" si="1"/>
        <v>147.9</v>
      </c>
      <c r="I5" s="19"/>
      <c r="J5" s="4"/>
      <c r="K5" s="11">
        <v>1</v>
      </c>
      <c r="L5" s="11">
        <f t="shared" si="2"/>
        <v>0.5</v>
      </c>
      <c r="M5" s="11">
        <f t="shared" si="3"/>
        <v>19</v>
      </c>
      <c r="N5" s="11"/>
      <c r="O5" s="4"/>
      <c r="P5" s="9"/>
      <c r="Q5" s="23"/>
    </row>
    <row r="6" spans="1:17" ht="15.75" customHeight="1">
      <c r="A6" s="26" t="s">
        <v>58</v>
      </c>
      <c r="B6" s="27" t="s">
        <v>14</v>
      </c>
      <c r="C6" s="28" t="s">
        <v>105</v>
      </c>
      <c r="D6" s="29">
        <v>240</v>
      </c>
      <c r="E6" s="30">
        <v>0.5</v>
      </c>
      <c r="F6" s="31" t="s">
        <v>96</v>
      </c>
      <c r="G6" s="32">
        <f t="shared" si="0"/>
        <v>120</v>
      </c>
      <c r="H6" s="28">
        <f t="shared" si="1"/>
        <v>138</v>
      </c>
      <c r="I6" s="33">
        <f>SUM(H6:H7)</f>
        <v>276</v>
      </c>
      <c r="J6" s="30">
        <f>ROUNDUP(I6,0)</f>
        <v>276</v>
      </c>
      <c r="K6" s="27">
        <v>1</v>
      </c>
      <c r="L6" s="27">
        <f t="shared" si="2"/>
        <v>0.5</v>
      </c>
      <c r="M6" s="27">
        <f t="shared" si="3"/>
        <v>19</v>
      </c>
      <c r="N6" s="27">
        <f>SUM(M6:M7)</f>
        <v>38</v>
      </c>
      <c r="O6" s="30">
        <f>ROUNDUP(N6,0)</f>
        <v>38</v>
      </c>
      <c r="P6" s="34">
        <v>314</v>
      </c>
      <c r="Q6" s="35">
        <f>J6+O6-P6</f>
        <v>0</v>
      </c>
    </row>
    <row r="7" spans="1:17" ht="15.75" customHeight="1">
      <c r="A7" s="26" t="s">
        <v>58</v>
      </c>
      <c r="B7" s="27" t="s">
        <v>14</v>
      </c>
      <c r="C7" s="28" t="s">
        <v>105</v>
      </c>
      <c r="D7" s="29">
        <v>240</v>
      </c>
      <c r="E7" s="30">
        <v>0.5</v>
      </c>
      <c r="F7" s="31" t="s">
        <v>96</v>
      </c>
      <c r="G7" s="32">
        <f t="shared" si="0"/>
        <v>120</v>
      </c>
      <c r="H7" s="28">
        <f t="shared" si="1"/>
        <v>138</v>
      </c>
      <c r="I7" s="33"/>
      <c r="J7" s="30"/>
      <c r="K7" s="27">
        <v>1</v>
      </c>
      <c r="L7" s="27">
        <f t="shared" si="2"/>
        <v>0.5</v>
      </c>
      <c r="M7" s="27">
        <f t="shared" si="3"/>
        <v>19</v>
      </c>
      <c r="N7" s="27"/>
      <c r="O7" s="30"/>
      <c r="P7" s="34"/>
      <c r="Q7" s="35"/>
    </row>
    <row r="8" spans="1:17" ht="15.75" customHeight="1">
      <c r="A8" s="3" t="s">
        <v>100</v>
      </c>
      <c r="B8" s="11" t="s">
        <v>14</v>
      </c>
      <c r="C8" s="1" t="s">
        <v>54</v>
      </c>
      <c r="D8" s="2">
        <v>257.05</v>
      </c>
      <c r="E8" s="4">
        <v>0.5</v>
      </c>
      <c r="F8" s="8" t="s">
        <v>96</v>
      </c>
      <c r="G8" s="12">
        <f>D8*E8</f>
        <v>128.525</v>
      </c>
      <c r="H8" s="1">
        <f>ROUNDUP(G8*1.15,1)</f>
        <v>147.9</v>
      </c>
      <c r="I8" s="19">
        <f>SUM(H8:H9)</f>
        <v>295.8</v>
      </c>
      <c r="J8" s="4">
        <f>ROUNDUP(I8,0)</f>
        <v>296</v>
      </c>
      <c r="K8" s="11">
        <v>1</v>
      </c>
      <c r="L8" s="11">
        <f>K8*E8</f>
        <v>0.5</v>
      </c>
      <c r="M8" s="11">
        <f>$R$1*L8</f>
        <v>19</v>
      </c>
      <c r="N8" s="11">
        <f>SUM(M8:M9)</f>
        <v>38</v>
      </c>
      <c r="O8" s="4">
        <f>ROUNDUP(N8,0)</f>
        <v>38</v>
      </c>
      <c r="P8" s="9">
        <v>334</v>
      </c>
      <c r="Q8" s="23">
        <f>J8+O8-P8</f>
        <v>0</v>
      </c>
    </row>
    <row r="9" spans="1:17" ht="15.75" customHeight="1">
      <c r="A9" s="3" t="s">
        <v>100</v>
      </c>
      <c r="B9" s="11" t="s">
        <v>14</v>
      </c>
      <c r="C9" s="1" t="s">
        <v>16</v>
      </c>
      <c r="D9" s="2">
        <v>257.05</v>
      </c>
      <c r="E9" s="4">
        <v>0.5</v>
      </c>
      <c r="F9" s="8" t="s">
        <v>96</v>
      </c>
      <c r="G9" s="12">
        <f>D9*E9</f>
        <v>128.525</v>
      </c>
      <c r="H9" s="1">
        <f>ROUNDUP(G9*1.15,1)</f>
        <v>147.9</v>
      </c>
      <c r="I9" s="19"/>
      <c r="J9" s="4"/>
      <c r="K9" s="11">
        <v>1</v>
      </c>
      <c r="L9" s="11">
        <f>K9*E9</f>
        <v>0.5</v>
      </c>
      <c r="M9" s="11">
        <f>$R$1*L9</f>
        <v>19</v>
      </c>
      <c r="N9" s="11"/>
      <c r="O9" s="4"/>
      <c r="P9" s="9"/>
      <c r="Q9" s="23"/>
    </row>
    <row r="10" spans="1:17" ht="15.75" customHeight="1">
      <c r="A10" s="26" t="s">
        <v>76</v>
      </c>
      <c r="B10" s="27" t="s">
        <v>74</v>
      </c>
      <c r="C10" s="28" t="s">
        <v>75</v>
      </c>
      <c r="D10" s="29">
        <v>47.78</v>
      </c>
      <c r="E10" s="30">
        <v>5</v>
      </c>
      <c r="F10" s="31" t="s">
        <v>96</v>
      </c>
      <c r="G10" s="32">
        <f t="shared" si="0"/>
        <v>238.9</v>
      </c>
      <c r="H10" s="28">
        <f t="shared" si="1"/>
        <v>274.8</v>
      </c>
      <c r="I10" s="33">
        <f>SUM(H10:H10)</f>
        <v>274.8</v>
      </c>
      <c r="J10" s="30">
        <f>ROUNDUP(I10,0)</f>
        <v>275</v>
      </c>
      <c r="K10" s="27">
        <v>0.085</v>
      </c>
      <c r="L10" s="27">
        <f t="shared" si="2"/>
        <v>0.42500000000000004</v>
      </c>
      <c r="M10" s="27">
        <f t="shared" si="3"/>
        <v>16.150000000000002</v>
      </c>
      <c r="N10" s="27">
        <f>SUM(M10:M10)</f>
        <v>16.150000000000002</v>
      </c>
      <c r="O10" s="30">
        <f>ROUNDUP(N10,0)</f>
        <v>17</v>
      </c>
      <c r="P10" s="34">
        <v>303</v>
      </c>
      <c r="Q10" s="35">
        <f>J10+O10-P10</f>
        <v>-11</v>
      </c>
    </row>
    <row r="11" spans="1:17" ht="15.75" customHeight="1">
      <c r="A11" s="3" t="s">
        <v>103</v>
      </c>
      <c r="B11" s="11" t="s">
        <v>14</v>
      </c>
      <c r="C11" s="1" t="s">
        <v>16</v>
      </c>
      <c r="D11" s="2">
        <v>257.05</v>
      </c>
      <c r="E11" s="4">
        <v>0.5</v>
      </c>
      <c r="F11" s="8" t="s">
        <v>96</v>
      </c>
      <c r="G11" s="12">
        <f t="shared" si="0"/>
        <v>128.525</v>
      </c>
      <c r="H11" s="1">
        <f>ROUNDUP(G11*1.15,1)</f>
        <v>147.9</v>
      </c>
      <c r="I11" s="19">
        <f>H11</f>
        <v>147.9</v>
      </c>
      <c r="J11" s="4">
        <f>ROUNDUP(I11,0)</f>
        <v>148</v>
      </c>
      <c r="K11" s="11">
        <v>1</v>
      </c>
      <c r="L11" s="11">
        <f t="shared" si="2"/>
        <v>0.5</v>
      </c>
      <c r="M11" s="11">
        <f t="shared" si="3"/>
        <v>19</v>
      </c>
      <c r="N11" s="11">
        <f>M11</f>
        <v>19</v>
      </c>
      <c r="O11" s="4">
        <f>N11</f>
        <v>19</v>
      </c>
      <c r="P11" s="9">
        <v>167</v>
      </c>
      <c r="Q11" s="23">
        <f>J11+O11-P11</f>
        <v>0</v>
      </c>
    </row>
    <row r="12" spans="1:17" ht="15.75" customHeight="1">
      <c r="A12" s="26" t="s">
        <v>68</v>
      </c>
      <c r="B12" s="27" t="s">
        <v>11</v>
      </c>
      <c r="C12" s="28" t="s">
        <v>67</v>
      </c>
      <c r="D12" s="29">
        <v>383.23</v>
      </c>
      <c r="E12" s="30">
        <v>0.48</v>
      </c>
      <c r="F12" s="31" t="s">
        <v>96</v>
      </c>
      <c r="G12" s="32">
        <f t="shared" si="0"/>
        <v>183.9504</v>
      </c>
      <c r="H12" s="28">
        <f t="shared" si="1"/>
        <v>211.6</v>
      </c>
      <c r="I12" s="33">
        <f>SUM(H12:H14)</f>
        <v>539.9</v>
      </c>
      <c r="J12" s="30">
        <f>ROUNDUP(I12,0)</f>
        <v>540</v>
      </c>
      <c r="K12" s="27">
        <v>1</v>
      </c>
      <c r="L12" s="27">
        <f t="shared" si="2"/>
        <v>0.48</v>
      </c>
      <c r="M12" s="27">
        <f t="shared" si="3"/>
        <v>18.24</v>
      </c>
      <c r="N12" s="27">
        <f>SUM(M12:M14)</f>
        <v>45.599999999999994</v>
      </c>
      <c r="O12" s="30">
        <f>ROUNDUP(N12,0)</f>
        <v>46</v>
      </c>
      <c r="P12" s="34">
        <v>586</v>
      </c>
      <c r="Q12" s="35">
        <f>J12+O12-P12</f>
        <v>0</v>
      </c>
    </row>
    <row r="13" spans="1:17" ht="15.75" customHeight="1">
      <c r="A13" s="26" t="s">
        <v>68</v>
      </c>
      <c r="B13" s="27" t="s">
        <v>84</v>
      </c>
      <c r="C13" s="28" t="s">
        <v>85</v>
      </c>
      <c r="D13" s="29">
        <v>321.52</v>
      </c>
      <c r="E13" s="30">
        <v>0.47</v>
      </c>
      <c r="F13" s="31" t="s">
        <v>96</v>
      </c>
      <c r="G13" s="32">
        <f t="shared" si="0"/>
        <v>151.1144</v>
      </c>
      <c r="H13" s="28">
        <f t="shared" si="1"/>
        <v>173.79999999999998</v>
      </c>
      <c r="I13" s="33"/>
      <c r="J13" s="30"/>
      <c r="K13" s="27">
        <v>1</v>
      </c>
      <c r="L13" s="27">
        <f t="shared" si="2"/>
        <v>0.47</v>
      </c>
      <c r="M13" s="27">
        <f t="shared" si="3"/>
        <v>17.86</v>
      </c>
      <c r="N13" s="27"/>
      <c r="O13" s="30"/>
      <c r="P13" s="34"/>
      <c r="Q13" s="35"/>
    </row>
    <row r="14" spans="1:17" ht="15.75" customHeight="1">
      <c r="A14" s="26" t="s">
        <v>68</v>
      </c>
      <c r="B14" s="27" t="s">
        <v>12</v>
      </c>
      <c r="C14" s="28" t="s">
        <v>73</v>
      </c>
      <c r="D14" s="29">
        <v>134.34</v>
      </c>
      <c r="E14" s="30">
        <v>1</v>
      </c>
      <c r="F14" s="31" t="s">
        <v>96</v>
      </c>
      <c r="G14" s="32">
        <f t="shared" si="0"/>
        <v>134.34</v>
      </c>
      <c r="H14" s="28">
        <f t="shared" si="1"/>
        <v>154.5</v>
      </c>
      <c r="I14" s="33"/>
      <c r="J14" s="30"/>
      <c r="K14" s="27">
        <v>0.25</v>
      </c>
      <c r="L14" s="27">
        <f t="shared" si="2"/>
        <v>0.25</v>
      </c>
      <c r="M14" s="27">
        <f t="shared" si="3"/>
        <v>9.5</v>
      </c>
      <c r="N14" s="27"/>
      <c r="O14" s="30"/>
      <c r="P14" s="34"/>
      <c r="Q14" s="35"/>
    </row>
    <row r="15" spans="1:17" ht="15.75" customHeight="1">
      <c r="A15" s="3" t="s">
        <v>43</v>
      </c>
      <c r="B15" s="11" t="s">
        <v>14</v>
      </c>
      <c r="C15" s="1" t="s">
        <v>27</v>
      </c>
      <c r="D15" s="2">
        <v>257.05</v>
      </c>
      <c r="E15" s="4">
        <v>1</v>
      </c>
      <c r="F15" s="8" t="s">
        <v>96</v>
      </c>
      <c r="G15" s="12">
        <f t="shared" si="0"/>
        <v>257.05</v>
      </c>
      <c r="H15" s="1">
        <f>ROUNDUP(G15*1.14,1)</f>
        <v>293.1</v>
      </c>
      <c r="I15" s="19">
        <f>SUM(H15:H16)</f>
        <v>586.2</v>
      </c>
      <c r="J15" s="4">
        <f>ROUNDUP(I15,0)</f>
        <v>587</v>
      </c>
      <c r="K15" s="11">
        <v>1</v>
      </c>
      <c r="L15" s="11">
        <f t="shared" si="2"/>
        <v>1</v>
      </c>
      <c r="M15" s="11">
        <f t="shared" si="3"/>
        <v>38</v>
      </c>
      <c r="N15" s="11">
        <f>SUM(M15:M16)</f>
        <v>76</v>
      </c>
      <c r="O15" s="4">
        <f>ROUNDUP(N15,0)</f>
        <v>76</v>
      </c>
      <c r="P15" s="9">
        <v>663</v>
      </c>
      <c r="Q15" s="23">
        <f>J15+O15-P15</f>
        <v>0</v>
      </c>
    </row>
    <row r="16" spans="1:17" ht="15.75" customHeight="1">
      <c r="A16" s="3" t="s">
        <v>43</v>
      </c>
      <c r="B16" s="11" t="s">
        <v>14</v>
      </c>
      <c r="C16" s="1" t="s">
        <v>16</v>
      </c>
      <c r="D16" s="2">
        <v>257.05</v>
      </c>
      <c r="E16" s="4">
        <v>1</v>
      </c>
      <c r="F16" s="8" t="s">
        <v>96</v>
      </c>
      <c r="G16" s="12">
        <f t="shared" si="0"/>
        <v>257.05</v>
      </c>
      <c r="H16" s="1">
        <f>ROUNDUP(G16*1.14,1)</f>
        <v>293.1</v>
      </c>
      <c r="I16" s="19"/>
      <c r="J16" s="4"/>
      <c r="K16" s="11">
        <v>1</v>
      </c>
      <c r="L16" s="11">
        <f t="shared" si="2"/>
        <v>1</v>
      </c>
      <c r="M16" s="11">
        <f t="shared" si="3"/>
        <v>38</v>
      </c>
      <c r="N16" s="11"/>
      <c r="O16" s="4"/>
      <c r="P16" s="9"/>
      <c r="Q16" s="23"/>
    </row>
    <row r="17" spans="1:17" ht="15.75" customHeight="1">
      <c r="A17" s="26" t="s">
        <v>44</v>
      </c>
      <c r="B17" s="27" t="s">
        <v>14</v>
      </c>
      <c r="C17" s="28" t="s">
        <v>27</v>
      </c>
      <c r="D17" s="29">
        <v>257.05</v>
      </c>
      <c r="E17" s="30">
        <v>1</v>
      </c>
      <c r="F17" s="31" t="s">
        <v>96</v>
      </c>
      <c r="G17" s="32">
        <f t="shared" si="0"/>
        <v>257.05</v>
      </c>
      <c r="H17" s="28">
        <f>ROUNDUP(G17*1.14,1)</f>
        <v>293.1</v>
      </c>
      <c r="I17" s="33">
        <f>SUM(H17:H19)</f>
        <v>1432.6</v>
      </c>
      <c r="J17" s="30">
        <f>ROUNDUP(I17,0)</f>
        <v>1433</v>
      </c>
      <c r="K17" s="27">
        <v>1</v>
      </c>
      <c r="L17" s="27">
        <f t="shared" si="2"/>
        <v>1</v>
      </c>
      <c r="M17" s="27">
        <f t="shared" si="3"/>
        <v>38</v>
      </c>
      <c r="N17" s="27">
        <f>SUM(M17:M19)</f>
        <v>159.60000000000002</v>
      </c>
      <c r="O17" s="30">
        <f>ROUNDUP(N17,0)</f>
        <v>160</v>
      </c>
      <c r="P17" s="34">
        <v>1593</v>
      </c>
      <c r="Q17" s="35">
        <f>J17+O17-P17</f>
        <v>0</v>
      </c>
    </row>
    <row r="18" spans="1:17" ht="15.75" customHeight="1">
      <c r="A18" s="26" t="s">
        <v>44</v>
      </c>
      <c r="B18" s="27" t="s">
        <v>82</v>
      </c>
      <c r="C18" s="28" t="s">
        <v>83</v>
      </c>
      <c r="D18" s="29">
        <v>80.19</v>
      </c>
      <c r="E18" s="30">
        <v>6</v>
      </c>
      <c r="F18" s="31" t="s">
        <v>96</v>
      </c>
      <c r="G18" s="32">
        <f t="shared" si="0"/>
        <v>481.14</v>
      </c>
      <c r="H18" s="28">
        <f>ROUNDUP(G18*1.15,1)</f>
        <v>553.4</v>
      </c>
      <c r="I18" s="33"/>
      <c r="J18" s="30"/>
      <c r="K18" s="27">
        <v>0.2</v>
      </c>
      <c r="L18" s="27">
        <f t="shared" si="2"/>
        <v>1.2000000000000002</v>
      </c>
      <c r="M18" s="27">
        <f t="shared" si="3"/>
        <v>45.60000000000001</v>
      </c>
      <c r="N18" s="27"/>
      <c r="O18" s="30"/>
      <c r="P18" s="34"/>
      <c r="Q18" s="35"/>
    </row>
    <row r="19" spans="1:17" ht="15.75" customHeight="1">
      <c r="A19" s="26" t="s">
        <v>44</v>
      </c>
      <c r="B19" s="27" t="s">
        <v>14</v>
      </c>
      <c r="C19" s="28" t="s">
        <v>16</v>
      </c>
      <c r="D19" s="29">
        <v>257.05</v>
      </c>
      <c r="E19" s="30">
        <v>2</v>
      </c>
      <c r="F19" s="31" t="s">
        <v>96</v>
      </c>
      <c r="G19" s="32">
        <f t="shared" si="0"/>
        <v>514.1</v>
      </c>
      <c r="H19" s="28">
        <f>ROUNDUP(G19*1.14,1)</f>
        <v>586.1</v>
      </c>
      <c r="I19" s="33"/>
      <c r="J19" s="30"/>
      <c r="K19" s="27">
        <v>1</v>
      </c>
      <c r="L19" s="27">
        <f t="shared" si="2"/>
        <v>2</v>
      </c>
      <c r="M19" s="27">
        <f t="shared" si="3"/>
        <v>76</v>
      </c>
      <c r="N19" s="27"/>
      <c r="O19" s="30"/>
      <c r="P19" s="34"/>
      <c r="Q19" s="35"/>
    </row>
    <row r="20" spans="1:17" ht="15.75" customHeight="1">
      <c r="A20" s="3" t="s">
        <v>64</v>
      </c>
      <c r="B20" s="11" t="s">
        <v>11</v>
      </c>
      <c r="C20" s="1" t="s">
        <v>107</v>
      </c>
      <c r="D20" s="2">
        <v>298.65</v>
      </c>
      <c r="E20" s="4">
        <v>0.5</v>
      </c>
      <c r="F20" s="8" t="s">
        <v>96</v>
      </c>
      <c r="G20" s="12">
        <f t="shared" si="0"/>
        <v>149.325</v>
      </c>
      <c r="H20" s="1">
        <f>ROUNDUP(G20*1.15,1)</f>
        <v>171.79999999999998</v>
      </c>
      <c r="I20" s="19">
        <f>H20</f>
        <v>171.79999999999998</v>
      </c>
      <c r="J20" s="4">
        <f>ROUNDUP(I20,0)</f>
        <v>172</v>
      </c>
      <c r="K20" s="11">
        <v>1</v>
      </c>
      <c r="L20" s="11">
        <f t="shared" si="2"/>
        <v>0.5</v>
      </c>
      <c r="M20" s="11">
        <f t="shared" si="3"/>
        <v>19</v>
      </c>
      <c r="N20" s="11">
        <f>M20</f>
        <v>19</v>
      </c>
      <c r="O20" s="4">
        <f>ROUNDUP(N20,0)</f>
        <v>19</v>
      </c>
      <c r="P20" s="9">
        <v>191</v>
      </c>
      <c r="Q20" s="23">
        <f>J20+O20-P20</f>
        <v>0</v>
      </c>
    </row>
    <row r="21" spans="1:17" ht="15.75" customHeight="1">
      <c r="A21" s="26" t="s">
        <v>81</v>
      </c>
      <c r="B21" s="27" t="s">
        <v>82</v>
      </c>
      <c r="C21" s="28" t="s">
        <v>83</v>
      </c>
      <c r="D21" s="29">
        <v>80.19</v>
      </c>
      <c r="E21" s="30">
        <v>2</v>
      </c>
      <c r="F21" s="31" t="s">
        <v>96</v>
      </c>
      <c r="G21" s="32">
        <f t="shared" si="0"/>
        <v>160.38</v>
      </c>
      <c r="H21" s="28">
        <f>ROUNDUP(G21*1.15,1)</f>
        <v>184.5</v>
      </c>
      <c r="I21" s="33">
        <f>SUM(H21:H23)</f>
        <v>492.5</v>
      </c>
      <c r="J21" s="30">
        <f>ROUNDUP(I21,0)</f>
        <v>493</v>
      </c>
      <c r="K21" s="27">
        <v>0.2</v>
      </c>
      <c r="L21" s="27">
        <f>K21*E21</f>
        <v>0.4</v>
      </c>
      <c r="M21" s="27">
        <f>$R$1*L21</f>
        <v>15.200000000000001</v>
      </c>
      <c r="N21" s="27">
        <f>SUM(M21:M23)</f>
        <v>53.2</v>
      </c>
      <c r="O21" s="30">
        <f>ROUNDUP(N21,0)</f>
        <v>54</v>
      </c>
      <c r="P21" s="34">
        <v>547</v>
      </c>
      <c r="Q21" s="35">
        <f>J21+O21-P21</f>
        <v>0</v>
      </c>
    </row>
    <row r="22" spans="1:17" ht="15.75" customHeight="1">
      <c r="A22" s="26" t="s">
        <v>81</v>
      </c>
      <c r="B22" s="27" t="s">
        <v>14</v>
      </c>
      <c r="C22" s="28" t="s">
        <v>40</v>
      </c>
      <c r="D22" s="29">
        <v>278.42</v>
      </c>
      <c r="E22" s="30">
        <v>0.5</v>
      </c>
      <c r="F22" s="31" t="s">
        <v>96</v>
      </c>
      <c r="G22" s="32">
        <f>D22*E22</f>
        <v>139.21</v>
      </c>
      <c r="H22" s="28">
        <f>ROUNDUP(G22*1.15,1)</f>
        <v>160.1</v>
      </c>
      <c r="I22" s="33"/>
      <c r="J22" s="30"/>
      <c r="K22" s="27">
        <v>1</v>
      </c>
      <c r="L22" s="27">
        <f>K22*E22</f>
        <v>0.5</v>
      </c>
      <c r="M22" s="27">
        <f>$R$1*L22</f>
        <v>19</v>
      </c>
      <c r="N22" s="27"/>
      <c r="O22" s="30"/>
      <c r="P22" s="34"/>
      <c r="Q22" s="35"/>
    </row>
    <row r="23" spans="1:17" ht="15.75" customHeight="1">
      <c r="A23" s="26" t="s">
        <v>81</v>
      </c>
      <c r="B23" s="27" t="s">
        <v>14</v>
      </c>
      <c r="C23" s="28" t="s">
        <v>16</v>
      </c>
      <c r="D23" s="29">
        <v>257.05</v>
      </c>
      <c r="E23" s="30">
        <v>0.5</v>
      </c>
      <c r="F23" s="31" t="s">
        <v>96</v>
      </c>
      <c r="G23" s="32">
        <f t="shared" si="0"/>
        <v>128.525</v>
      </c>
      <c r="H23" s="28">
        <f aca="true" t="shared" si="4" ref="H23:H31">ROUNDUP(G23*1.15,1)</f>
        <v>147.9</v>
      </c>
      <c r="I23" s="33"/>
      <c r="J23" s="30"/>
      <c r="K23" s="27">
        <v>1</v>
      </c>
      <c r="L23" s="27">
        <f t="shared" si="2"/>
        <v>0.5</v>
      </c>
      <c r="M23" s="27">
        <f t="shared" si="3"/>
        <v>19</v>
      </c>
      <c r="N23" s="27"/>
      <c r="O23" s="30"/>
      <c r="P23" s="34"/>
      <c r="Q23" s="35"/>
    </row>
    <row r="24" spans="1:17" ht="15.75" customHeight="1">
      <c r="A24" s="3" t="s">
        <v>61</v>
      </c>
      <c r="B24" s="11" t="s">
        <v>14</v>
      </c>
      <c r="C24" s="1" t="s">
        <v>16</v>
      </c>
      <c r="D24" s="2">
        <v>257.05</v>
      </c>
      <c r="E24" s="4">
        <v>0.5</v>
      </c>
      <c r="F24" s="8" t="s">
        <v>96</v>
      </c>
      <c r="G24" s="12">
        <f t="shared" si="0"/>
        <v>128.525</v>
      </c>
      <c r="H24" s="1">
        <f t="shared" si="4"/>
        <v>147.9</v>
      </c>
      <c r="I24" s="19">
        <f>SUM(H24:H25)</f>
        <v>302.4</v>
      </c>
      <c r="J24" s="4">
        <f>ROUNDUP(I24,0)</f>
        <v>303</v>
      </c>
      <c r="K24" s="11">
        <v>1</v>
      </c>
      <c r="L24" s="11">
        <f t="shared" si="2"/>
        <v>0.5</v>
      </c>
      <c r="M24" s="11">
        <f t="shared" si="3"/>
        <v>19</v>
      </c>
      <c r="N24" s="11">
        <f>SUM(M24:M25)</f>
        <v>28.5</v>
      </c>
      <c r="O24" s="4">
        <f>ROUNDUP(N24,0)</f>
        <v>29</v>
      </c>
      <c r="P24" s="9">
        <v>332</v>
      </c>
      <c r="Q24" s="23">
        <f>J24+O24-P24</f>
        <v>0</v>
      </c>
    </row>
    <row r="25" spans="1:17" ht="15.75" customHeight="1">
      <c r="A25" s="3" t="s">
        <v>61</v>
      </c>
      <c r="B25" s="11" t="s">
        <v>12</v>
      </c>
      <c r="C25" s="1" t="s">
        <v>73</v>
      </c>
      <c r="D25" s="2">
        <v>134.34</v>
      </c>
      <c r="E25" s="4">
        <v>1</v>
      </c>
      <c r="F25" s="8" t="s">
        <v>96</v>
      </c>
      <c r="G25" s="12">
        <f t="shared" si="0"/>
        <v>134.34</v>
      </c>
      <c r="H25" s="1">
        <f t="shared" si="4"/>
        <v>154.5</v>
      </c>
      <c r="I25" s="19"/>
      <c r="J25" s="4"/>
      <c r="K25" s="11">
        <v>0.25</v>
      </c>
      <c r="L25" s="11">
        <f t="shared" si="2"/>
        <v>0.25</v>
      </c>
      <c r="M25" s="11">
        <f t="shared" si="3"/>
        <v>9.5</v>
      </c>
      <c r="N25" s="11"/>
      <c r="O25" s="4"/>
      <c r="P25" s="9"/>
      <c r="Q25" s="23"/>
    </row>
    <row r="26" spans="1:17" ht="15.75" customHeight="1">
      <c r="A26" s="26" t="s">
        <v>97</v>
      </c>
      <c r="B26" s="27" t="s">
        <v>14</v>
      </c>
      <c r="C26" s="28" t="s">
        <v>66</v>
      </c>
      <c r="D26" s="29">
        <v>250</v>
      </c>
      <c r="E26" s="30">
        <v>0.5</v>
      </c>
      <c r="F26" s="31" t="s">
        <v>96</v>
      </c>
      <c r="G26" s="32">
        <f>D26*E26</f>
        <v>125</v>
      </c>
      <c r="H26" s="28">
        <f>ROUNDUP(G26*1.15,1)</f>
        <v>143.79999999999998</v>
      </c>
      <c r="I26" s="33">
        <f>SUM(H26:H29)</f>
        <v>580.5999999999999</v>
      </c>
      <c r="J26" s="30">
        <f>ROUNDUP(I26,0)</f>
        <v>581</v>
      </c>
      <c r="K26" s="27">
        <v>1</v>
      </c>
      <c r="L26" s="27">
        <f>K26*E26</f>
        <v>0.5</v>
      </c>
      <c r="M26" s="27">
        <f>$R$1*L26</f>
        <v>19</v>
      </c>
      <c r="N26" s="27">
        <f>SUM(M26:M29)</f>
        <v>76</v>
      </c>
      <c r="O26" s="30">
        <f>ROUNDUP(N26,0)</f>
        <v>76</v>
      </c>
      <c r="P26" s="34">
        <v>657</v>
      </c>
      <c r="Q26" s="35">
        <f>J26+O26-P26</f>
        <v>0</v>
      </c>
    </row>
    <row r="27" spans="1:17" ht="15.75" customHeight="1">
      <c r="A27" s="26" t="s">
        <v>97</v>
      </c>
      <c r="B27" s="27" t="s">
        <v>14</v>
      </c>
      <c r="C27" s="28" t="s">
        <v>21</v>
      </c>
      <c r="D27" s="29">
        <v>245.05</v>
      </c>
      <c r="E27" s="30">
        <v>0.5</v>
      </c>
      <c r="F27" s="31" t="s">
        <v>96</v>
      </c>
      <c r="G27" s="32">
        <f>D27*E27</f>
        <v>122.525</v>
      </c>
      <c r="H27" s="28">
        <f>ROUNDUP(G27*1.15,1)</f>
        <v>141</v>
      </c>
      <c r="I27" s="33"/>
      <c r="J27" s="30"/>
      <c r="K27" s="27">
        <v>1</v>
      </c>
      <c r="L27" s="27">
        <f>K27*E27</f>
        <v>0.5</v>
      </c>
      <c r="M27" s="27">
        <f>$R$1*L27</f>
        <v>19</v>
      </c>
      <c r="N27" s="27"/>
      <c r="O27" s="30"/>
      <c r="P27" s="34"/>
      <c r="Q27" s="35"/>
    </row>
    <row r="28" spans="1:17" ht="15.75" customHeight="1">
      <c r="A28" s="26" t="s">
        <v>97</v>
      </c>
      <c r="B28" s="27" t="s">
        <v>14</v>
      </c>
      <c r="C28" s="28" t="s">
        <v>27</v>
      </c>
      <c r="D28" s="29">
        <v>257.05</v>
      </c>
      <c r="E28" s="30">
        <v>0.5</v>
      </c>
      <c r="F28" s="31" t="s">
        <v>96</v>
      </c>
      <c r="G28" s="32">
        <f>D28*E28</f>
        <v>128.525</v>
      </c>
      <c r="H28" s="28">
        <f>ROUNDUP(G28*1.15,1)</f>
        <v>147.9</v>
      </c>
      <c r="I28" s="33"/>
      <c r="J28" s="30"/>
      <c r="K28" s="27">
        <v>1</v>
      </c>
      <c r="L28" s="27">
        <f>K28*E28</f>
        <v>0.5</v>
      </c>
      <c r="M28" s="27">
        <f>$R$1*L28</f>
        <v>19</v>
      </c>
      <c r="N28" s="27"/>
      <c r="O28" s="30"/>
      <c r="P28" s="34"/>
      <c r="Q28" s="35"/>
    </row>
    <row r="29" spans="1:17" ht="15.75">
      <c r="A29" s="26" t="s">
        <v>97</v>
      </c>
      <c r="B29" s="27" t="s">
        <v>14</v>
      </c>
      <c r="C29" s="28" t="s">
        <v>16</v>
      </c>
      <c r="D29" s="29">
        <v>257.05</v>
      </c>
      <c r="E29" s="30">
        <v>0.5</v>
      </c>
      <c r="F29" s="31" t="s">
        <v>96</v>
      </c>
      <c r="G29" s="32">
        <f>D29*E29</f>
        <v>128.525</v>
      </c>
      <c r="H29" s="28">
        <f>ROUNDUP(G29*1.15,1)</f>
        <v>147.9</v>
      </c>
      <c r="I29" s="33"/>
      <c r="J29" s="30"/>
      <c r="K29" s="27">
        <v>1</v>
      </c>
      <c r="L29" s="27">
        <f>K29*E29</f>
        <v>0.5</v>
      </c>
      <c r="M29" s="27">
        <f>$R$1*L29</f>
        <v>19</v>
      </c>
      <c r="N29" s="27"/>
      <c r="O29" s="30"/>
      <c r="P29" s="34"/>
      <c r="Q29" s="35"/>
    </row>
    <row r="30" spans="1:17" ht="15.75" customHeight="1">
      <c r="A30" s="3" t="s">
        <v>28</v>
      </c>
      <c r="B30" s="11" t="s">
        <v>14</v>
      </c>
      <c r="C30" s="1" t="s">
        <v>49</v>
      </c>
      <c r="D30" s="2">
        <v>228.13</v>
      </c>
      <c r="E30" s="4">
        <v>0.5</v>
      </c>
      <c r="F30" s="8" t="s">
        <v>96</v>
      </c>
      <c r="G30" s="12">
        <f t="shared" si="0"/>
        <v>114.065</v>
      </c>
      <c r="H30" s="1">
        <f t="shared" si="4"/>
        <v>131.2</v>
      </c>
      <c r="I30" s="19">
        <f>SUM(H30:H38)</f>
        <v>1718.1999999999998</v>
      </c>
      <c r="J30" s="4">
        <f>ROUNDUP(I30,0)</f>
        <v>1719</v>
      </c>
      <c r="K30" s="11">
        <v>1</v>
      </c>
      <c r="L30" s="11">
        <f t="shared" si="2"/>
        <v>0.5</v>
      </c>
      <c r="M30" s="11">
        <f t="shared" si="3"/>
        <v>19</v>
      </c>
      <c r="N30" s="11">
        <f>SUM(M30:M38)</f>
        <v>208.24</v>
      </c>
      <c r="O30" s="4">
        <f>ROUNDUP(N30,0)</f>
        <v>209</v>
      </c>
      <c r="P30" s="9">
        <v>1928</v>
      </c>
      <c r="Q30" s="23">
        <f>J30+O30-P30</f>
        <v>0</v>
      </c>
    </row>
    <row r="31" spans="1:17" ht="15.75" customHeight="1">
      <c r="A31" s="3" t="s">
        <v>28</v>
      </c>
      <c r="B31" s="11" t="s">
        <v>14</v>
      </c>
      <c r="C31" s="1" t="s">
        <v>51</v>
      </c>
      <c r="D31" s="2">
        <v>240</v>
      </c>
      <c r="E31" s="4">
        <v>0.5</v>
      </c>
      <c r="F31" s="8" t="s">
        <v>96</v>
      </c>
      <c r="G31" s="12">
        <f t="shared" si="0"/>
        <v>120</v>
      </c>
      <c r="H31" s="1">
        <f t="shared" si="4"/>
        <v>138</v>
      </c>
      <c r="I31" s="19"/>
      <c r="J31" s="4"/>
      <c r="K31" s="11">
        <v>1</v>
      </c>
      <c r="L31" s="11">
        <f t="shared" si="2"/>
        <v>0.5</v>
      </c>
      <c r="M31" s="11">
        <f t="shared" si="3"/>
        <v>19</v>
      </c>
      <c r="N31" s="11"/>
      <c r="O31" s="4"/>
      <c r="P31" s="9"/>
      <c r="Q31" s="23"/>
    </row>
    <row r="32" spans="1:17" ht="15.75" customHeight="1">
      <c r="A32" s="3" t="s">
        <v>28</v>
      </c>
      <c r="B32" s="11" t="s">
        <v>14</v>
      </c>
      <c r="C32" s="1" t="s">
        <v>52</v>
      </c>
      <c r="D32" s="2">
        <v>257.05</v>
      </c>
      <c r="E32" s="4">
        <v>1</v>
      </c>
      <c r="F32" s="8" t="s">
        <v>96</v>
      </c>
      <c r="G32" s="12">
        <f t="shared" si="0"/>
        <v>257.05</v>
      </c>
      <c r="H32" s="1">
        <f>ROUNDUP(G32*1.14,1)</f>
        <v>293.1</v>
      </c>
      <c r="I32" s="19"/>
      <c r="J32" s="4"/>
      <c r="K32" s="11">
        <v>1</v>
      </c>
      <c r="L32" s="11">
        <f t="shared" si="2"/>
        <v>1</v>
      </c>
      <c r="M32" s="11">
        <f t="shared" si="3"/>
        <v>38</v>
      </c>
      <c r="N32" s="11"/>
      <c r="O32" s="4"/>
      <c r="P32" s="9"/>
      <c r="Q32" s="23"/>
    </row>
    <row r="33" spans="1:17" ht="15.75" customHeight="1">
      <c r="A33" s="3" t="s">
        <v>28</v>
      </c>
      <c r="B33" s="11" t="s">
        <v>14</v>
      </c>
      <c r="C33" s="1" t="s">
        <v>52</v>
      </c>
      <c r="D33" s="2">
        <v>257.05</v>
      </c>
      <c r="E33" s="4">
        <v>0.5</v>
      </c>
      <c r="F33" s="8" t="s">
        <v>96</v>
      </c>
      <c r="G33" s="12">
        <f t="shared" si="0"/>
        <v>128.525</v>
      </c>
      <c r="H33" s="1">
        <f>ROUNDUP(G33*1.15,1)</f>
        <v>147.9</v>
      </c>
      <c r="I33" s="19"/>
      <c r="J33" s="4"/>
      <c r="K33" s="11">
        <v>1</v>
      </c>
      <c r="L33" s="11">
        <f t="shared" si="2"/>
        <v>0.5</v>
      </c>
      <c r="M33" s="11">
        <f t="shared" si="3"/>
        <v>19</v>
      </c>
      <c r="N33" s="11"/>
      <c r="O33" s="4"/>
      <c r="P33" s="9"/>
      <c r="Q33" s="23"/>
    </row>
    <row r="34" spans="1:17" ht="15.75" customHeight="1">
      <c r="A34" s="3" t="s">
        <v>28</v>
      </c>
      <c r="B34" s="11" t="s">
        <v>14</v>
      </c>
      <c r="C34" s="1" t="s">
        <v>105</v>
      </c>
      <c r="D34" s="2">
        <v>240</v>
      </c>
      <c r="E34" s="4">
        <v>1</v>
      </c>
      <c r="F34" s="8" t="s">
        <v>96</v>
      </c>
      <c r="G34" s="12">
        <f t="shared" si="0"/>
        <v>240</v>
      </c>
      <c r="H34" s="1">
        <f>ROUNDUP(G34*1.14,1)</f>
        <v>273.6</v>
      </c>
      <c r="I34" s="19"/>
      <c r="J34" s="4"/>
      <c r="K34" s="11">
        <v>1</v>
      </c>
      <c r="L34" s="11">
        <f t="shared" si="2"/>
        <v>1</v>
      </c>
      <c r="M34" s="11">
        <f t="shared" si="3"/>
        <v>38</v>
      </c>
      <c r="N34" s="11"/>
      <c r="O34" s="4"/>
      <c r="P34" s="9"/>
      <c r="Q34" s="23"/>
    </row>
    <row r="35" spans="1:17" ht="15.75" customHeight="1">
      <c r="A35" s="3" t="s">
        <v>28</v>
      </c>
      <c r="B35" s="11" t="s">
        <v>14</v>
      </c>
      <c r="C35" s="1" t="s">
        <v>16</v>
      </c>
      <c r="D35" s="2">
        <v>257.05</v>
      </c>
      <c r="E35" s="4">
        <v>0.5</v>
      </c>
      <c r="F35" s="8" t="s">
        <v>96</v>
      </c>
      <c r="G35" s="12">
        <f t="shared" si="0"/>
        <v>128.525</v>
      </c>
      <c r="H35" s="1">
        <f aca="true" t="shared" si="5" ref="H35:H42">ROUNDUP(G35*1.15,1)</f>
        <v>147.9</v>
      </c>
      <c r="I35" s="19"/>
      <c r="J35" s="4"/>
      <c r="K35" s="11">
        <v>1</v>
      </c>
      <c r="L35" s="11">
        <f aca="true" t="shared" si="6" ref="L35:L61">K35*E35</f>
        <v>0.5</v>
      </c>
      <c r="M35" s="11">
        <f aca="true" t="shared" si="7" ref="M35:M61">$R$1*L35</f>
        <v>19</v>
      </c>
      <c r="N35" s="11"/>
      <c r="O35" s="4"/>
      <c r="P35" s="9"/>
      <c r="Q35" s="23"/>
    </row>
    <row r="36" spans="1:17" ht="15.75" customHeight="1">
      <c r="A36" s="3" t="s">
        <v>28</v>
      </c>
      <c r="B36" s="11" t="s">
        <v>11</v>
      </c>
      <c r="C36" s="1" t="s">
        <v>106</v>
      </c>
      <c r="D36" s="2">
        <v>298.65</v>
      </c>
      <c r="E36" s="4">
        <v>0.5</v>
      </c>
      <c r="F36" s="8" t="s">
        <v>96</v>
      </c>
      <c r="G36" s="12">
        <f t="shared" si="0"/>
        <v>149.325</v>
      </c>
      <c r="H36" s="1">
        <f t="shared" si="5"/>
        <v>171.79999999999998</v>
      </c>
      <c r="I36" s="19"/>
      <c r="J36" s="4"/>
      <c r="K36" s="11">
        <v>1</v>
      </c>
      <c r="L36" s="11">
        <f t="shared" si="6"/>
        <v>0.5</v>
      </c>
      <c r="M36" s="11">
        <f t="shared" si="7"/>
        <v>19</v>
      </c>
      <c r="N36" s="11"/>
      <c r="O36" s="4"/>
      <c r="P36" s="9"/>
      <c r="Q36" s="23"/>
    </row>
    <row r="37" spans="1:17" ht="15.75" customHeight="1">
      <c r="A37" s="3" t="s">
        <v>28</v>
      </c>
      <c r="B37" s="11" t="s">
        <v>11</v>
      </c>
      <c r="C37" s="1" t="s">
        <v>108</v>
      </c>
      <c r="D37" s="2">
        <v>353.06</v>
      </c>
      <c r="E37" s="4">
        <v>0.5</v>
      </c>
      <c r="F37" s="8" t="s">
        <v>96</v>
      </c>
      <c r="G37" s="12">
        <f t="shared" si="0"/>
        <v>176.53</v>
      </c>
      <c r="H37" s="1">
        <f t="shared" si="5"/>
        <v>203.1</v>
      </c>
      <c r="I37" s="19"/>
      <c r="J37" s="4"/>
      <c r="K37" s="11">
        <v>1</v>
      </c>
      <c r="L37" s="11">
        <f t="shared" si="6"/>
        <v>0.5</v>
      </c>
      <c r="M37" s="11">
        <f t="shared" si="7"/>
        <v>19</v>
      </c>
      <c r="N37" s="11"/>
      <c r="O37" s="4"/>
      <c r="P37" s="9"/>
      <c r="Q37" s="23"/>
    </row>
    <row r="38" spans="1:17" ht="15.75" customHeight="1">
      <c r="A38" s="3" t="s">
        <v>28</v>
      </c>
      <c r="B38" s="11" t="s">
        <v>11</v>
      </c>
      <c r="C38" s="1" t="s">
        <v>67</v>
      </c>
      <c r="D38" s="2">
        <v>383.23</v>
      </c>
      <c r="E38" s="4">
        <v>0.48</v>
      </c>
      <c r="F38" s="8" t="s">
        <v>96</v>
      </c>
      <c r="G38" s="12">
        <f t="shared" si="0"/>
        <v>183.9504</v>
      </c>
      <c r="H38" s="1">
        <f t="shared" si="5"/>
        <v>211.6</v>
      </c>
      <c r="I38" s="19"/>
      <c r="J38" s="4"/>
      <c r="K38" s="11">
        <v>1</v>
      </c>
      <c r="L38" s="11">
        <f t="shared" si="6"/>
        <v>0.48</v>
      </c>
      <c r="M38" s="11">
        <f t="shared" si="7"/>
        <v>18.24</v>
      </c>
      <c r="N38" s="11"/>
      <c r="O38" s="4"/>
      <c r="P38" s="9"/>
      <c r="Q38" s="23"/>
    </row>
    <row r="39" spans="1:17" ht="15.75" customHeight="1">
      <c r="A39" s="26" t="s">
        <v>47</v>
      </c>
      <c r="B39" s="27" t="s">
        <v>14</v>
      </c>
      <c r="C39" s="28" t="s">
        <v>21</v>
      </c>
      <c r="D39" s="29">
        <v>245.05</v>
      </c>
      <c r="E39" s="30">
        <v>0.5</v>
      </c>
      <c r="F39" s="31" t="s">
        <v>96</v>
      </c>
      <c r="G39" s="32">
        <f t="shared" si="0"/>
        <v>122.525</v>
      </c>
      <c r="H39" s="28">
        <f t="shared" si="5"/>
        <v>141</v>
      </c>
      <c r="I39" s="33">
        <f>SUM(H39:H42)</f>
        <v>662.9999999999999</v>
      </c>
      <c r="J39" s="30">
        <f>ROUNDUP(I39,0)</f>
        <v>663</v>
      </c>
      <c r="K39" s="27">
        <v>1</v>
      </c>
      <c r="L39" s="27">
        <f t="shared" si="6"/>
        <v>0.5</v>
      </c>
      <c r="M39" s="27">
        <f t="shared" si="7"/>
        <v>19</v>
      </c>
      <c r="N39" s="27">
        <f>SUM(M39:M42)</f>
        <v>74.86</v>
      </c>
      <c r="O39" s="30">
        <f>ROUNDUP(N39,0)</f>
        <v>75</v>
      </c>
      <c r="P39" s="34">
        <v>738</v>
      </c>
      <c r="Q39" s="35">
        <f>J39+O39-P39</f>
        <v>0</v>
      </c>
    </row>
    <row r="40" spans="1:17" ht="15.75" customHeight="1">
      <c r="A40" s="26" t="s">
        <v>47</v>
      </c>
      <c r="B40" s="27" t="s">
        <v>14</v>
      </c>
      <c r="C40" s="28" t="s">
        <v>16</v>
      </c>
      <c r="D40" s="29">
        <v>257.05</v>
      </c>
      <c r="E40" s="30">
        <v>0.5</v>
      </c>
      <c r="F40" s="31" t="s">
        <v>96</v>
      </c>
      <c r="G40" s="32">
        <f t="shared" si="0"/>
        <v>128.525</v>
      </c>
      <c r="H40" s="28">
        <f t="shared" si="5"/>
        <v>147.9</v>
      </c>
      <c r="I40" s="33"/>
      <c r="J40" s="30"/>
      <c r="K40" s="27">
        <v>1</v>
      </c>
      <c r="L40" s="27">
        <f t="shared" si="6"/>
        <v>0.5</v>
      </c>
      <c r="M40" s="27">
        <f t="shared" si="7"/>
        <v>19</v>
      </c>
      <c r="N40" s="27"/>
      <c r="O40" s="30"/>
      <c r="P40" s="34"/>
      <c r="Q40" s="35"/>
    </row>
    <row r="41" spans="1:17" ht="15.75" customHeight="1">
      <c r="A41" s="26" t="s">
        <v>47</v>
      </c>
      <c r="B41" s="27" t="s">
        <v>84</v>
      </c>
      <c r="C41" s="28" t="s">
        <v>85</v>
      </c>
      <c r="D41" s="29">
        <v>321.52</v>
      </c>
      <c r="E41" s="30">
        <v>0.47</v>
      </c>
      <c r="F41" s="31" t="s">
        <v>96</v>
      </c>
      <c r="G41" s="32">
        <f t="shared" si="0"/>
        <v>151.1144</v>
      </c>
      <c r="H41" s="28">
        <f t="shared" si="5"/>
        <v>173.79999999999998</v>
      </c>
      <c r="I41" s="33"/>
      <c r="J41" s="30"/>
      <c r="K41" s="27">
        <v>1</v>
      </c>
      <c r="L41" s="27">
        <f t="shared" si="6"/>
        <v>0.47</v>
      </c>
      <c r="M41" s="27">
        <f t="shared" si="7"/>
        <v>17.86</v>
      </c>
      <c r="N41" s="27"/>
      <c r="O41" s="30"/>
      <c r="P41" s="34"/>
      <c r="Q41" s="35"/>
    </row>
    <row r="42" spans="1:17" ht="15.75" customHeight="1">
      <c r="A42" s="26" t="s">
        <v>47</v>
      </c>
      <c r="B42" s="27" t="s">
        <v>84</v>
      </c>
      <c r="C42" s="28" t="s">
        <v>109</v>
      </c>
      <c r="D42" s="29">
        <v>348.28</v>
      </c>
      <c r="E42" s="30">
        <v>0.5</v>
      </c>
      <c r="F42" s="31" t="s">
        <v>96</v>
      </c>
      <c r="G42" s="32">
        <f t="shared" si="0"/>
        <v>174.14</v>
      </c>
      <c r="H42" s="28">
        <f t="shared" si="5"/>
        <v>200.29999999999998</v>
      </c>
      <c r="I42" s="33"/>
      <c r="J42" s="30"/>
      <c r="K42" s="27">
        <v>1</v>
      </c>
      <c r="L42" s="27">
        <f t="shared" si="6"/>
        <v>0.5</v>
      </c>
      <c r="M42" s="27">
        <f t="shared" si="7"/>
        <v>19</v>
      </c>
      <c r="N42" s="27"/>
      <c r="O42" s="30"/>
      <c r="P42" s="34"/>
      <c r="Q42" s="35"/>
    </row>
    <row r="43" spans="1:17" ht="15.75" customHeight="1">
      <c r="A43" s="3" t="s">
        <v>59</v>
      </c>
      <c r="B43" s="11" t="s">
        <v>14</v>
      </c>
      <c r="C43" s="1" t="s">
        <v>105</v>
      </c>
      <c r="D43" s="2">
        <v>240</v>
      </c>
      <c r="E43" s="4">
        <v>1</v>
      </c>
      <c r="F43" s="8" t="s">
        <v>96</v>
      </c>
      <c r="G43" s="12">
        <f t="shared" si="0"/>
        <v>240</v>
      </c>
      <c r="H43" s="1">
        <f>ROUNDUP(G43*1.14,1)</f>
        <v>273.6</v>
      </c>
      <c r="I43" s="19">
        <f>SUM(H43:H45)</f>
        <v>663.6</v>
      </c>
      <c r="J43" s="4">
        <f>ROUNDUP(I43,0)</f>
        <v>664</v>
      </c>
      <c r="K43" s="11">
        <v>1</v>
      </c>
      <c r="L43" s="11">
        <f t="shared" si="6"/>
        <v>1</v>
      </c>
      <c r="M43" s="11">
        <f t="shared" si="7"/>
        <v>38</v>
      </c>
      <c r="N43" s="11">
        <f>SUM(M43:M45)</f>
        <v>87.4</v>
      </c>
      <c r="O43" s="4">
        <f>ROUNDUP(N43,0)</f>
        <v>88</v>
      </c>
      <c r="P43" s="9">
        <v>763</v>
      </c>
      <c r="Q43" s="23">
        <f>J43+O43-P43</f>
        <v>-11</v>
      </c>
    </row>
    <row r="44" spans="1:17" ht="15.75" customHeight="1">
      <c r="A44" s="3" t="s">
        <v>59</v>
      </c>
      <c r="B44" s="11" t="s">
        <v>14</v>
      </c>
      <c r="C44" s="1" t="s">
        <v>16</v>
      </c>
      <c r="D44" s="2">
        <v>257.05</v>
      </c>
      <c r="E44" s="4">
        <v>1</v>
      </c>
      <c r="F44" s="8" t="s">
        <v>96</v>
      </c>
      <c r="G44" s="12">
        <f t="shared" si="0"/>
        <v>257.05</v>
      </c>
      <c r="H44" s="1">
        <f>ROUNDUP(G44*1.14,1)</f>
        <v>293.1</v>
      </c>
      <c r="I44" s="19"/>
      <c r="J44" s="4"/>
      <c r="K44" s="11">
        <v>1</v>
      </c>
      <c r="L44" s="11">
        <f t="shared" si="6"/>
        <v>1</v>
      </c>
      <c r="M44" s="11">
        <f t="shared" si="7"/>
        <v>38</v>
      </c>
      <c r="N44" s="11"/>
      <c r="O44" s="4"/>
      <c r="P44" s="9"/>
      <c r="Q44" s="23"/>
    </row>
    <row r="45" spans="1:17" ht="15.75" customHeight="1">
      <c r="A45" s="3" t="s">
        <v>59</v>
      </c>
      <c r="B45" s="11" t="s">
        <v>77</v>
      </c>
      <c r="C45" s="1" t="s">
        <v>78</v>
      </c>
      <c r="D45" s="2">
        <v>84.22</v>
      </c>
      <c r="E45" s="4">
        <v>1</v>
      </c>
      <c r="F45" s="8" t="s">
        <v>96</v>
      </c>
      <c r="G45" s="12">
        <f t="shared" si="0"/>
        <v>84.22</v>
      </c>
      <c r="H45" s="1">
        <f aca="true" t="shared" si="8" ref="H45:H52">ROUNDUP(G45*1.15,1)</f>
        <v>96.89999999999999</v>
      </c>
      <c r="I45" s="19"/>
      <c r="J45" s="4"/>
      <c r="K45" s="11">
        <v>0.3</v>
      </c>
      <c r="L45" s="11">
        <f t="shared" si="6"/>
        <v>0.3</v>
      </c>
      <c r="M45" s="11">
        <f t="shared" si="7"/>
        <v>11.4</v>
      </c>
      <c r="N45" s="11"/>
      <c r="O45" s="4"/>
      <c r="P45" s="9"/>
      <c r="Q45" s="23"/>
    </row>
    <row r="46" spans="1:17" ht="15.75" customHeight="1">
      <c r="A46" s="26" t="s">
        <v>20</v>
      </c>
      <c r="B46" s="27" t="s">
        <v>14</v>
      </c>
      <c r="C46" s="28" t="s">
        <v>52</v>
      </c>
      <c r="D46" s="29">
        <v>257.05</v>
      </c>
      <c r="E46" s="30">
        <v>0.5</v>
      </c>
      <c r="F46" s="31" t="s">
        <v>96</v>
      </c>
      <c r="G46" s="32">
        <f t="shared" si="0"/>
        <v>128.525</v>
      </c>
      <c r="H46" s="28">
        <f t="shared" si="8"/>
        <v>147.9</v>
      </c>
      <c r="I46" s="33">
        <f>SUM(H46:H52)</f>
        <v>1706.5000000000002</v>
      </c>
      <c r="J46" s="30">
        <f>ROUNDUP(I46,0)</f>
        <v>1707</v>
      </c>
      <c r="K46" s="27">
        <v>1</v>
      </c>
      <c r="L46" s="27">
        <f t="shared" si="6"/>
        <v>0.5</v>
      </c>
      <c r="M46" s="27">
        <f t="shared" si="7"/>
        <v>19</v>
      </c>
      <c r="N46" s="27">
        <f>SUM(M46:M52)</f>
        <v>212.8</v>
      </c>
      <c r="O46" s="30">
        <f>ROUNDUP(N46,0)</f>
        <v>213</v>
      </c>
      <c r="P46" s="34">
        <f>1443+460+20</f>
        <v>1923</v>
      </c>
      <c r="Q46" s="35">
        <f>J46+O46-P46</f>
        <v>-3</v>
      </c>
    </row>
    <row r="47" spans="1:17" ht="15.75" customHeight="1">
      <c r="A47" s="26" t="s">
        <v>20</v>
      </c>
      <c r="B47" s="27" t="s">
        <v>14</v>
      </c>
      <c r="C47" s="28" t="s">
        <v>60</v>
      </c>
      <c r="D47" s="29">
        <v>270</v>
      </c>
      <c r="E47" s="30">
        <v>0.5</v>
      </c>
      <c r="F47" s="31" t="s">
        <v>96</v>
      </c>
      <c r="G47" s="32">
        <f t="shared" si="0"/>
        <v>135</v>
      </c>
      <c r="H47" s="28">
        <f t="shared" si="8"/>
        <v>155.29999999999998</v>
      </c>
      <c r="I47" s="33"/>
      <c r="J47" s="30"/>
      <c r="K47" s="27">
        <v>1</v>
      </c>
      <c r="L47" s="27">
        <f aca="true" t="shared" si="9" ref="L47:L52">K47*E47</f>
        <v>0.5</v>
      </c>
      <c r="M47" s="27">
        <f aca="true" t="shared" si="10" ref="M47:M52">$R$1*L47</f>
        <v>19</v>
      </c>
      <c r="N47" s="27"/>
      <c r="O47" s="30"/>
      <c r="P47" s="34"/>
      <c r="Q47" s="35"/>
    </row>
    <row r="48" spans="1:17" ht="15.75">
      <c r="A48" s="26" t="s">
        <v>20</v>
      </c>
      <c r="B48" s="27" t="s">
        <v>14</v>
      </c>
      <c r="C48" s="28" t="s">
        <v>79</v>
      </c>
      <c r="D48" s="29">
        <v>287.62</v>
      </c>
      <c r="E48" s="30">
        <v>1.2</v>
      </c>
      <c r="F48" s="31" t="s">
        <v>96</v>
      </c>
      <c r="G48" s="32">
        <f t="shared" si="0"/>
        <v>345.144</v>
      </c>
      <c r="H48" s="28">
        <f>ROUNDUP(G48*1.14,1)</f>
        <v>393.5</v>
      </c>
      <c r="I48" s="33"/>
      <c r="J48" s="30"/>
      <c r="K48" s="27">
        <v>1</v>
      </c>
      <c r="L48" s="27">
        <f t="shared" si="9"/>
        <v>1.2</v>
      </c>
      <c r="M48" s="27">
        <f t="shared" si="10"/>
        <v>45.6</v>
      </c>
      <c r="N48" s="27"/>
      <c r="O48" s="30"/>
      <c r="P48" s="34"/>
      <c r="Q48" s="35"/>
    </row>
    <row r="49" spans="1:17" ht="15.75">
      <c r="A49" s="26" t="s">
        <v>20</v>
      </c>
      <c r="B49" s="27" t="s">
        <v>14</v>
      </c>
      <c r="C49" s="28" t="s">
        <v>80</v>
      </c>
      <c r="D49" s="29">
        <v>196.5</v>
      </c>
      <c r="E49" s="30">
        <v>1</v>
      </c>
      <c r="F49" s="31" t="s">
        <v>96</v>
      </c>
      <c r="G49" s="32">
        <f t="shared" si="0"/>
        <v>196.5</v>
      </c>
      <c r="H49" s="28">
        <f>ROUNDUP(G49*1.14,1)</f>
        <v>224.1</v>
      </c>
      <c r="I49" s="33"/>
      <c r="J49" s="30"/>
      <c r="K49" s="27">
        <v>1</v>
      </c>
      <c r="L49" s="27">
        <f t="shared" si="9"/>
        <v>1</v>
      </c>
      <c r="M49" s="27">
        <f t="shared" si="10"/>
        <v>38</v>
      </c>
      <c r="N49" s="27"/>
      <c r="O49" s="30"/>
      <c r="P49" s="34"/>
      <c r="Q49" s="35"/>
    </row>
    <row r="50" spans="1:17" ht="15.75">
      <c r="A50" s="26" t="s">
        <v>20</v>
      </c>
      <c r="B50" s="27" t="s">
        <v>14</v>
      </c>
      <c r="C50" s="28" t="s">
        <v>101</v>
      </c>
      <c r="D50" s="29">
        <v>235</v>
      </c>
      <c r="E50" s="30">
        <v>1.56</v>
      </c>
      <c r="F50" s="31" t="s">
        <v>96</v>
      </c>
      <c r="G50" s="32">
        <f>D50*E50</f>
        <v>366.6</v>
      </c>
      <c r="H50" s="28">
        <f>ROUNDUP(G50*1.14,1)</f>
        <v>418</v>
      </c>
      <c r="I50" s="33"/>
      <c r="J50" s="30"/>
      <c r="K50" s="27">
        <v>1</v>
      </c>
      <c r="L50" s="27">
        <f t="shared" si="9"/>
        <v>1.56</v>
      </c>
      <c r="M50" s="27">
        <f t="shared" si="10"/>
        <v>59.28</v>
      </c>
      <c r="N50" s="27"/>
      <c r="O50" s="30"/>
      <c r="P50" s="34"/>
      <c r="Q50" s="35"/>
    </row>
    <row r="51" spans="1:17" ht="15.75" customHeight="1">
      <c r="A51" s="26" t="s">
        <v>20</v>
      </c>
      <c r="B51" s="27" t="s">
        <v>14</v>
      </c>
      <c r="C51" s="28" t="s">
        <v>16</v>
      </c>
      <c r="D51" s="29">
        <v>257.05</v>
      </c>
      <c r="E51" s="30">
        <v>0.5</v>
      </c>
      <c r="F51" s="31" t="s">
        <v>96</v>
      </c>
      <c r="G51" s="32">
        <f t="shared" si="0"/>
        <v>128.525</v>
      </c>
      <c r="H51" s="28">
        <f t="shared" si="8"/>
        <v>147.9</v>
      </c>
      <c r="I51" s="33"/>
      <c r="J51" s="30"/>
      <c r="K51" s="27">
        <v>1</v>
      </c>
      <c r="L51" s="27">
        <f t="shared" si="9"/>
        <v>0.5</v>
      </c>
      <c r="M51" s="27">
        <f t="shared" si="10"/>
        <v>19</v>
      </c>
      <c r="N51" s="27"/>
      <c r="O51" s="30"/>
      <c r="P51" s="34"/>
      <c r="Q51" s="35"/>
    </row>
    <row r="52" spans="1:17" ht="15.75" customHeight="1">
      <c r="A52" s="26" t="s">
        <v>20</v>
      </c>
      <c r="B52" s="27" t="s">
        <v>74</v>
      </c>
      <c r="C52" s="28" t="s">
        <v>75</v>
      </c>
      <c r="D52" s="29">
        <v>47.78</v>
      </c>
      <c r="E52" s="30">
        <v>4</v>
      </c>
      <c r="F52" s="31" t="s">
        <v>96</v>
      </c>
      <c r="G52" s="32">
        <f t="shared" si="0"/>
        <v>191.12</v>
      </c>
      <c r="H52" s="28">
        <f t="shared" si="8"/>
        <v>219.79999999999998</v>
      </c>
      <c r="I52" s="33"/>
      <c r="J52" s="30"/>
      <c r="K52" s="27">
        <v>0.085</v>
      </c>
      <c r="L52" s="27">
        <f t="shared" si="9"/>
        <v>0.34</v>
      </c>
      <c r="M52" s="27">
        <f t="shared" si="10"/>
        <v>12.920000000000002</v>
      </c>
      <c r="N52" s="27"/>
      <c r="O52" s="30"/>
      <c r="P52" s="34"/>
      <c r="Q52" s="35"/>
    </row>
    <row r="53" spans="1:17" ht="15.75" customHeight="1">
      <c r="A53" s="3" t="s">
        <v>38</v>
      </c>
      <c r="B53" s="11" t="s">
        <v>14</v>
      </c>
      <c r="C53" s="1" t="s">
        <v>37</v>
      </c>
      <c r="D53" s="2">
        <v>180</v>
      </c>
      <c r="E53" s="4">
        <v>0.5</v>
      </c>
      <c r="F53" s="8" t="s">
        <v>96</v>
      </c>
      <c r="G53" s="12">
        <f t="shared" si="0"/>
        <v>90</v>
      </c>
      <c r="H53" s="1">
        <f aca="true" t="shared" si="11" ref="H53:H60">ROUNDUP(G53*1.15,1)</f>
        <v>103.5</v>
      </c>
      <c r="I53" s="19">
        <f>SUM(H53:H55)</f>
        <v>425.5</v>
      </c>
      <c r="J53" s="4">
        <f>ROUNDUP(I53,0)</f>
        <v>426</v>
      </c>
      <c r="K53" s="11">
        <v>1</v>
      </c>
      <c r="L53" s="11">
        <f t="shared" si="6"/>
        <v>0.5</v>
      </c>
      <c r="M53" s="11">
        <f t="shared" si="7"/>
        <v>19</v>
      </c>
      <c r="N53" s="11">
        <f>SUM(M53:M55)</f>
        <v>57</v>
      </c>
      <c r="O53" s="4">
        <f>ROUNDUP(N53,0)</f>
        <v>57</v>
      </c>
      <c r="P53" s="9">
        <v>483</v>
      </c>
      <c r="Q53" s="23">
        <f>J53+O53-P53</f>
        <v>0</v>
      </c>
    </row>
    <row r="54" spans="1:17" ht="15.75" customHeight="1">
      <c r="A54" s="3" t="s">
        <v>38</v>
      </c>
      <c r="B54" s="11" t="s">
        <v>14</v>
      </c>
      <c r="C54" s="1" t="s">
        <v>23</v>
      </c>
      <c r="D54" s="2">
        <v>302.62</v>
      </c>
      <c r="E54" s="4">
        <v>0.5</v>
      </c>
      <c r="F54" s="8" t="s">
        <v>96</v>
      </c>
      <c r="G54" s="12">
        <f t="shared" si="0"/>
        <v>151.31</v>
      </c>
      <c r="H54" s="1">
        <f t="shared" si="11"/>
        <v>174.1</v>
      </c>
      <c r="I54" s="19"/>
      <c r="J54" s="4"/>
      <c r="K54" s="11">
        <v>1</v>
      </c>
      <c r="L54" s="11">
        <f t="shared" si="6"/>
        <v>0.5</v>
      </c>
      <c r="M54" s="11">
        <f t="shared" si="7"/>
        <v>19</v>
      </c>
      <c r="N54" s="11"/>
      <c r="O54" s="4"/>
      <c r="P54" s="9"/>
      <c r="Q54" s="23"/>
    </row>
    <row r="55" spans="1:17" ht="15.75" customHeight="1">
      <c r="A55" s="3" t="s">
        <v>38</v>
      </c>
      <c r="B55" s="11" t="s">
        <v>14</v>
      </c>
      <c r="C55" s="1" t="s">
        <v>16</v>
      </c>
      <c r="D55" s="2">
        <v>257.05</v>
      </c>
      <c r="E55" s="4">
        <v>0.5</v>
      </c>
      <c r="F55" s="8" t="s">
        <v>96</v>
      </c>
      <c r="G55" s="12">
        <f t="shared" si="0"/>
        <v>128.525</v>
      </c>
      <c r="H55" s="1">
        <f t="shared" si="11"/>
        <v>147.9</v>
      </c>
      <c r="I55" s="19"/>
      <c r="J55" s="4"/>
      <c r="K55" s="11">
        <v>1</v>
      </c>
      <c r="L55" s="11">
        <f t="shared" si="6"/>
        <v>0.5</v>
      </c>
      <c r="M55" s="11">
        <f t="shared" si="7"/>
        <v>19</v>
      </c>
      <c r="N55" s="11"/>
      <c r="O55" s="4"/>
      <c r="P55" s="9"/>
      <c r="Q55" s="23"/>
    </row>
    <row r="56" spans="1:17" ht="15.75" customHeight="1">
      <c r="A56" s="26" t="s">
        <v>70</v>
      </c>
      <c r="B56" s="27" t="s">
        <v>24</v>
      </c>
      <c r="C56" s="28" t="s">
        <v>69</v>
      </c>
      <c r="D56" s="29">
        <v>80.19</v>
      </c>
      <c r="E56" s="30">
        <v>4</v>
      </c>
      <c r="F56" s="31" t="s">
        <v>96</v>
      </c>
      <c r="G56" s="32">
        <f t="shared" si="0"/>
        <v>320.76</v>
      </c>
      <c r="H56" s="28">
        <f t="shared" si="11"/>
        <v>368.90000000000003</v>
      </c>
      <c r="I56" s="33">
        <f>H56</f>
        <v>368.90000000000003</v>
      </c>
      <c r="J56" s="30">
        <f>ROUNDUP(I56,0)</f>
        <v>369</v>
      </c>
      <c r="K56" s="27">
        <v>0.15</v>
      </c>
      <c r="L56" s="27">
        <f t="shared" si="6"/>
        <v>0.6</v>
      </c>
      <c r="M56" s="27">
        <f t="shared" si="7"/>
        <v>22.8</v>
      </c>
      <c r="N56" s="27">
        <f>M56</f>
        <v>22.8</v>
      </c>
      <c r="O56" s="30">
        <f>ROUNDUP(N56,0)</f>
        <v>23</v>
      </c>
      <c r="P56" s="34">
        <v>400</v>
      </c>
      <c r="Q56" s="35">
        <f>J56+O56-P56</f>
        <v>-8</v>
      </c>
    </row>
    <row r="57" spans="1:17" ht="15.75" customHeight="1">
      <c r="A57" s="3" t="s">
        <v>48</v>
      </c>
      <c r="B57" s="11" t="s">
        <v>14</v>
      </c>
      <c r="C57" s="1" t="s">
        <v>21</v>
      </c>
      <c r="D57" s="2">
        <v>245.05</v>
      </c>
      <c r="E57" s="4">
        <v>0.5</v>
      </c>
      <c r="F57" s="8" t="s">
        <v>96</v>
      </c>
      <c r="G57" s="12">
        <f t="shared" si="0"/>
        <v>122.525</v>
      </c>
      <c r="H57" s="1">
        <f t="shared" si="11"/>
        <v>141</v>
      </c>
      <c r="I57" s="19">
        <f>SUM(H57:H58)</f>
        <v>288.9</v>
      </c>
      <c r="J57" s="4">
        <f>ROUNDUP(I57,0)</f>
        <v>289</v>
      </c>
      <c r="K57" s="11">
        <v>1</v>
      </c>
      <c r="L57" s="11">
        <f t="shared" si="6"/>
        <v>0.5</v>
      </c>
      <c r="M57" s="11">
        <f t="shared" si="7"/>
        <v>19</v>
      </c>
      <c r="N57" s="11">
        <f>SUM(M57:M58)</f>
        <v>38</v>
      </c>
      <c r="O57" s="4">
        <f>ROUNDUP(N57,0)</f>
        <v>38</v>
      </c>
      <c r="P57" s="9">
        <v>327</v>
      </c>
      <c r="Q57" s="23">
        <f>J57+O57-P57</f>
        <v>0</v>
      </c>
    </row>
    <row r="58" spans="1:17" ht="15.75" customHeight="1">
      <c r="A58" s="3" t="s">
        <v>48</v>
      </c>
      <c r="B58" s="11" t="s">
        <v>14</v>
      </c>
      <c r="C58" s="1" t="s">
        <v>16</v>
      </c>
      <c r="D58" s="2">
        <v>257.05</v>
      </c>
      <c r="E58" s="4">
        <v>0.5</v>
      </c>
      <c r="F58" s="8" t="s">
        <v>96</v>
      </c>
      <c r="G58" s="12">
        <f t="shared" si="0"/>
        <v>128.525</v>
      </c>
      <c r="H58" s="1">
        <f t="shared" si="11"/>
        <v>147.9</v>
      </c>
      <c r="I58" s="19"/>
      <c r="J58" s="4"/>
      <c r="K58" s="11">
        <v>1</v>
      </c>
      <c r="L58" s="11">
        <f t="shared" si="6"/>
        <v>0.5</v>
      </c>
      <c r="M58" s="11">
        <f t="shared" si="7"/>
        <v>19</v>
      </c>
      <c r="N58" s="11"/>
      <c r="O58" s="4"/>
      <c r="P58" s="9"/>
      <c r="Q58" s="23"/>
    </row>
    <row r="59" spans="1:17" ht="15.75" customHeight="1">
      <c r="A59" s="26" t="s">
        <v>99</v>
      </c>
      <c r="B59" s="27" t="s">
        <v>14</v>
      </c>
      <c r="C59" s="28" t="s">
        <v>40</v>
      </c>
      <c r="D59" s="29">
        <v>278.42</v>
      </c>
      <c r="E59" s="30">
        <v>0.5</v>
      </c>
      <c r="F59" s="31" t="s">
        <v>96</v>
      </c>
      <c r="G59" s="32">
        <f>D59*E59</f>
        <v>139.21</v>
      </c>
      <c r="H59" s="28">
        <f>ROUNDUP(G59*1.15,1)</f>
        <v>160.1</v>
      </c>
      <c r="I59" s="33">
        <f>H59</f>
        <v>160.1</v>
      </c>
      <c r="J59" s="30">
        <f>ROUNDUP(I59,0)</f>
        <v>161</v>
      </c>
      <c r="K59" s="27">
        <v>1</v>
      </c>
      <c r="L59" s="27">
        <f>K59*E59</f>
        <v>0.5</v>
      </c>
      <c r="M59" s="27">
        <f t="shared" si="7"/>
        <v>19</v>
      </c>
      <c r="N59" s="27">
        <f>M59</f>
        <v>19</v>
      </c>
      <c r="O59" s="30">
        <f>N59</f>
        <v>19</v>
      </c>
      <c r="P59" s="34">
        <v>180</v>
      </c>
      <c r="Q59" s="35">
        <f>J59+O59-P59</f>
        <v>0</v>
      </c>
    </row>
    <row r="60" spans="1:17" ht="15.75" customHeight="1">
      <c r="A60" s="3" t="s">
        <v>55</v>
      </c>
      <c r="B60" s="11" t="s">
        <v>14</v>
      </c>
      <c r="C60" s="1" t="s">
        <v>16</v>
      </c>
      <c r="D60" s="2">
        <v>257.05</v>
      </c>
      <c r="E60" s="4">
        <v>0.5</v>
      </c>
      <c r="F60" s="8" t="s">
        <v>96</v>
      </c>
      <c r="G60" s="12">
        <f t="shared" si="0"/>
        <v>128.525</v>
      </c>
      <c r="H60" s="1">
        <f t="shared" si="11"/>
        <v>147.9</v>
      </c>
      <c r="I60" s="19">
        <f>H60</f>
        <v>147.9</v>
      </c>
      <c r="J60" s="4">
        <f>ROUNDUP(I60,0)</f>
        <v>148</v>
      </c>
      <c r="K60" s="11">
        <v>1</v>
      </c>
      <c r="L60" s="11">
        <f t="shared" si="6"/>
        <v>0.5</v>
      </c>
      <c r="M60" s="11">
        <f t="shared" si="7"/>
        <v>19</v>
      </c>
      <c r="N60" s="11">
        <f>M60</f>
        <v>19</v>
      </c>
      <c r="O60" s="4">
        <f>ROUNDUP(N60,0)</f>
        <v>19</v>
      </c>
      <c r="P60" s="9">
        <v>167</v>
      </c>
      <c r="Q60" s="23">
        <f>J60+O60-P60</f>
        <v>0</v>
      </c>
    </row>
    <row r="61" spans="1:17" ht="15.75" customHeight="1">
      <c r="A61" s="26" t="s">
        <v>46</v>
      </c>
      <c r="B61" s="27" t="s">
        <v>14</v>
      </c>
      <c r="C61" s="28" t="s">
        <v>21</v>
      </c>
      <c r="D61" s="29">
        <v>245.05</v>
      </c>
      <c r="E61" s="30">
        <v>1</v>
      </c>
      <c r="F61" s="31" t="s">
        <v>96</v>
      </c>
      <c r="G61" s="32">
        <f aca="true" t="shared" si="12" ref="G61:G121">D61*E61</f>
        <v>245.05</v>
      </c>
      <c r="H61" s="28">
        <f>ROUNDUP(G61*1.15,1)</f>
        <v>281.90000000000003</v>
      </c>
      <c r="I61" s="33">
        <f>SUM(H61:H63)</f>
        <v>989.0000000000001</v>
      </c>
      <c r="J61" s="30">
        <f>ROUNDUP(I61,0)</f>
        <v>989</v>
      </c>
      <c r="K61" s="27">
        <v>1</v>
      </c>
      <c r="L61" s="27">
        <f t="shared" si="6"/>
        <v>1</v>
      </c>
      <c r="M61" s="27">
        <f t="shared" si="7"/>
        <v>38</v>
      </c>
      <c r="N61" s="27">
        <f>SUM(M61:M63)</f>
        <v>121.6</v>
      </c>
      <c r="O61" s="30">
        <f>ROUNDUP(N61,0)</f>
        <v>122</v>
      </c>
      <c r="P61" s="34">
        <v>1111</v>
      </c>
      <c r="Q61" s="35">
        <f>J61+O61-P61</f>
        <v>0</v>
      </c>
    </row>
    <row r="62" spans="1:17" ht="15.75" customHeight="1">
      <c r="A62" s="26" t="s">
        <v>46</v>
      </c>
      <c r="B62" s="27" t="s">
        <v>14</v>
      </c>
      <c r="C62" s="30" t="s">
        <v>118</v>
      </c>
      <c r="D62" s="29">
        <v>302.62</v>
      </c>
      <c r="E62" s="30">
        <v>1.2</v>
      </c>
      <c r="F62" s="31" t="s">
        <v>96</v>
      </c>
      <c r="G62" s="32">
        <f t="shared" si="12"/>
        <v>363.144</v>
      </c>
      <c r="H62" s="28">
        <f>ROUNDUP(G62*1.14,1)</f>
        <v>414</v>
      </c>
      <c r="I62" s="33"/>
      <c r="J62" s="30"/>
      <c r="K62" s="27">
        <v>1</v>
      </c>
      <c r="L62" s="27">
        <f aca="true" t="shared" si="13" ref="L62:L99">K62*E62</f>
        <v>1.2</v>
      </c>
      <c r="M62" s="27">
        <f aca="true" t="shared" si="14" ref="M62:M99">$R$1*L62</f>
        <v>45.6</v>
      </c>
      <c r="N62" s="27"/>
      <c r="O62" s="30"/>
      <c r="P62" s="34"/>
      <c r="Q62" s="35"/>
    </row>
    <row r="63" spans="1:17" ht="15.75" customHeight="1">
      <c r="A63" s="26" t="s">
        <v>46</v>
      </c>
      <c r="B63" s="27" t="s">
        <v>14</v>
      </c>
      <c r="C63" s="28" t="s">
        <v>16</v>
      </c>
      <c r="D63" s="29">
        <v>257.05</v>
      </c>
      <c r="E63" s="30">
        <v>1</v>
      </c>
      <c r="F63" s="31" t="s">
        <v>96</v>
      </c>
      <c r="G63" s="32">
        <f t="shared" si="12"/>
        <v>257.05</v>
      </c>
      <c r="H63" s="28">
        <f>ROUNDUP(G63*1.14,1)</f>
        <v>293.1</v>
      </c>
      <c r="I63" s="33"/>
      <c r="J63" s="30"/>
      <c r="K63" s="27">
        <v>1</v>
      </c>
      <c r="L63" s="27">
        <f t="shared" si="13"/>
        <v>1</v>
      </c>
      <c r="M63" s="27">
        <f t="shared" si="14"/>
        <v>38</v>
      </c>
      <c r="N63" s="27"/>
      <c r="O63" s="30"/>
      <c r="P63" s="34"/>
      <c r="Q63" s="35"/>
    </row>
    <row r="64" spans="1:17" ht="15.75" customHeight="1">
      <c r="A64" s="3" t="s">
        <v>39</v>
      </c>
      <c r="B64" s="11" t="s">
        <v>14</v>
      </c>
      <c r="C64" s="1" t="s">
        <v>37</v>
      </c>
      <c r="D64" s="2">
        <v>180</v>
      </c>
      <c r="E64" s="4">
        <v>0.5</v>
      </c>
      <c r="F64" s="8" t="s">
        <v>96</v>
      </c>
      <c r="G64" s="12">
        <f t="shared" si="12"/>
        <v>90</v>
      </c>
      <c r="H64" s="1">
        <f aca="true" t="shared" si="15" ref="H64:H70">ROUNDUP(G64*1.15,1)</f>
        <v>103.5</v>
      </c>
      <c r="I64" s="19">
        <f>SUM(H64:H69)</f>
        <v>944.2</v>
      </c>
      <c r="J64" s="4">
        <f>ROUNDUP(I64,0)</f>
        <v>945</v>
      </c>
      <c r="K64" s="11">
        <v>1</v>
      </c>
      <c r="L64" s="11">
        <f t="shared" si="13"/>
        <v>0.5</v>
      </c>
      <c r="M64" s="11">
        <f t="shared" si="14"/>
        <v>19</v>
      </c>
      <c r="N64" s="11">
        <f>SUM(M64:M69)</f>
        <v>104.5</v>
      </c>
      <c r="O64" s="4">
        <f>ROUNDUP(N64,0)</f>
        <v>105</v>
      </c>
      <c r="P64" s="9">
        <v>1050</v>
      </c>
      <c r="Q64" s="23">
        <f>J64+O64-P64</f>
        <v>0</v>
      </c>
    </row>
    <row r="65" spans="1:17" ht="15.75" customHeight="1">
      <c r="A65" s="3" t="s">
        <v>39</v>
      </c>
      <c r="B65" s="11" t="s">
        <v>14</v>
      </c>
      <c r="C65" s="1" t="s">
        <v>40</v>
      </c>
      <c r="D65" s="2">
        <v>278.42</v>
      </c>
      <c r="E65" s="4">
        <v>0.5</v>
      </c>
      <c r="F65" s="8" t="s">
        <v>96</v>
      </c>
      <c r="G65" s="12">
        <f t="shared" si="12"/>
        <v>139.21</v>
      </c>
      <c r="H65" s="1">
        <f t="shared" si="15"/>
        <v>160.1</v>
      </c>
      <c r="I65" s="19"/>
      <c r="J65" s="4"/>
      <c r="K65" s="11">
        <v>1</v>
      </c>
      <c r="L65" s="11">
        <f t="shared" si="13"/>
        <v>0.5</v>
      </c>
      <c r="M65" s="11">
        <f t="shared" si="14"/>
        <v>19</v>
      </c>
      <c r="N65" s="11"/>
      <c r="O65" s="4"/>
      <c r="P65" s="9"/>
      <c r="Q65" s="23"/>
    </row>
    <row r="66" spans="1:17" ht="15.75" customHeight="1">
      <c r="A66" s="3" t="s">
        <v>39</v>
      </c>
      <c r="B66" s="11" t="s">
        <v>14</v>
      </c>
      <c r="C66" s="1" t="s">
        <v>105</v>
      </c>
      <c r="D66" s="2">
        <v>240</v>
      </c>
      <c r="E66" s="4">
        <v>0.5</v>
      </c>
      <c r="F66" s="8" t="s">
        <v>96</v>
      </c>
      <c r="G66" s="12">
        <f t="shared" si="12"/>
        <v>120</v>
      </c>
      <c r="H66" s="1">
        <f t="shared" si="15"/>
        <v>138</v>
      </c>
      <c r="I66" s="19"/>
      <c r="J66" s="4"/>
      <c r="K66" s="11">
        <v>1</v>
      </c>
      <c r="L66" s="11">
        <f t="shared" si="13"/>
        <v>0.5</v>
      </c>
      <c r="M66" s="11">
        <f t="shared" si="14"/>
        <v>19</v>
      </c>
      <c r="N66" s="11"/>
      <c r="O66" s="4"/>
      <c r="P66" s="9"/>
      <c r="Q66" s="23"/>
    </row>
    <row r="67" spans="1:17" ht="15.75" customHeight="1">
      <c r="A67" s="3" t="s">
        <v>39</v>
      </c>
      <c r="B67" s="11" t="s">
        <v>14</v>
      </c>
      <c r="C67" s="1" t="s">
        <v>16</v>
      </c>
      <c r="D67" s="2">
        <v>257.05</v>
      </c>
      <c r="E67" s="4">
        <v>0.5</v>
      </c>
      <c r="F67" s="8" t="s">
        <v>96</v>
      </c>
      <c r="G67" s="12">
        <f t="shared" si="12"/>
        <v>128.525</v>
      </c>
      <c r="H67" s="1">
        <f t="shared" si="15"/>
        <v>147.9</v>
      </c>
      <c r="I67" s="19"/>
      <c r="J67" s="4"/>
      <c r="K67" s="11">
        <v>1</v>
      </c>
      <c r="L67" s="11">
        <f t="shared" si="13"/>
        <v>0.5</v>
      </c>
      <c r="M67" s="11">
        <f t="shared" si="14"/>
        <v>19</v>
      </c>
      <c r="N67" s="11"/>
      <c r="O67" s="4"/>
      <c r="P67" s="9"/>
      <c r="Q67" s="23"/>
    </row>
    <row r="68" spans="1:17" ht="15.75" customHeight="1">
      <c r="A68" s="3" t="s">
        <v>39</v>
      </c>
      <c r="B68" s="11" t="s">
        <v>12</v>
      </c>
      <c r="C68" s="1" t="s">
        <v>13</v>
      </c>
      <c r="D68" s="2">
        <v>104.43</v>
      </c>
      <c r="E68" s="4">
        <v>2</v>
      </c>
      <c r="F68" s="8" t="s">
        <v>96</v>
      </c>
      <c r="G68" s="12">
        <f t="shared" si="12"/>
        <v>208.86</v>
      </c>
      <c r="H68" s="1">
        <f t="shared" si="15"/>
        <v>240.2</v>
      </c>
      <c r="I68" s="19"/>
      <c r="J68" s="4"/>
      <c r="K68" s="11">
        <v>0.25</v>
      </c>
      <c r="L68" s="11">
        <f t="shared" si="13"/>
        <v>0.5</v>
      </c>
      <c r="M68" s="11">
        <f t="shared" si="14"/>
        <v>19</v>
      </c>
      <c r="N68" s="11"/>
      <c r="O68" s="4"/>
      <c r="P68" s="9"/>
      <c r="Q68" s="23"/>
    </row>
    <row r="69" spans="1:17" ht="15.75" customHeight="1">
      <c r="A69" s="3" t="s">
        <v>39</v>
      </c>
      <c r="B69" s="11" t="s">
        <v>12</v>
      </c>
      <c r="C69" s="1" t="s">
        <v>73</v>
      </c>
      <c r="D69" s="2">
        <v>134.34</v>
      </c>
      <c r="E69" s="4">
        <v>1</v>
      </c>
      <c r="F69" s="8" t="s">
        <v>96</v>
      </c>
      <c r="G69" s="12">
        <f t="shared" si="12"/>
        <v>134.34</v>
      </c>
      <c r="H69" s="1">
        <f t="shared" si="15"/>
        <v>154.5</v>
      </c>
      <c r="I69" s="19"/>
      <c r="J69" s="4"/>
      <c r="K69" s="11">
        <v>0.25</v>
      </c>
      <c r="L69" s="11">
        <f t="shared" si="13"/>
        <v>0.25</v>
      </c>
      <c r="M69" s="11">
        <f t="shared" si="14"/>
        <v>9.5</v>
      </c>
      <c r="N69" s="11"/>
      <c r="O69" s="4"/>
      <c r="P69" s="9"/>
      <c r="Q69" s="23"/>
    </row>
    <row r="70" spans="1:17" ht="15.75" customHeight="1">
      <c r="A70" s="26" t="s">
        <v>18</v>
      </c>
      <c r="B70" s="27" t="s">
        <v>14</v>
      </c>
      <c r="C70" s="28" t="s">
        <v>115</v>
      </c>
      <c r="D70" s="29">
        <v>321.31</v>
      </c>
      <c r="E70" s="30">
        <v>0.4</v>
      </c>
      <c r="F70" s="31" t="s">
        <v>96</v>
      </c>
      <c r="G70" s="32">
        <f t="shared" si="12"/>
        <v>128.524</v>
      </c>
      <c r="H70" s="28">
        <f t="shared" si="15"/>
        <v>147.9</v>
      </c>
      <c r="I70" s="33">
        <f>SUM(H70:H73)</f>
        <v>2346.5</v>
      </c>
      <c r="J70" s="30">
        <f>ROUNDUP(I70,0)</f>
        <v>2347</v>
      </c>
      <c r="K70" s="27">
        <v>1</v>
      </c>
      <c r="L70" s="27">
        <f t="shared" si="13"/>
        <v>0.4</v>
      </c>
      <c r="M70" s="27">
        <f t="shared" si="14"/>
        <v>15.200000000000001</v>
      </c>
      <c r="N70" s="27">
        <f>SUM(M70:M73)</f>
        <v>300.2</v>
      </c>
      <c r="O70" s="30">
        <f>ROUNDUP(N70,0)</f>
        <v>301</v>
      </c>
      <c r="P70" s="34">
        <f>2474+174</f>
        <v>2648</v>
      </c>
      <c r="Q70" s="35">
        <f>J70+O70-P70</f>
        <v>0</v>
      </c>
    </row>
    <row r="71" spans="1:17" ht="15.75" customHeight="1">
      <c r="A71" s="26" t="s">
        <v>18</v>
      </c>
      <c r="B71" s="27" t="s">
        <v>14</v>
      </c>
      <c r="C71" s="28" t="s">
        <v>16</v>
      </c>
      <c r="D71" s="29">
        <v>257.05</v>
      </c>
      <c r="E71" s="30">
        <v>6</v>
      </c>
      <c r="F71" s="31" t="s">
        <v>96</v>
      </c>
      <c r="G71" s="32">
        <f t="shared" si="12"/>
        <v>1542.3000000000002</v>
      </c>
      <c r="H71" s="28">
        <f>ROUNDUP(G71*1.14,1)</f>
        <v>1758.3</v>
      </c>
      <c r="I71" s="33"/>
      <c r="J71" s="30"/>
      <c r="K71" s="27">
        <v>1</v>
      </c>
      <c r="L71" s="27">
        <f t="shared" si="13"/>
        <v>6</v>
      </c>
      <c r="M71" s="27">
        <f t="shared" si="14"/>
        <v>228</v>
      </c>
      <c r="N71" s="27"/>
      <c r="O71" s="30"/>
      <c r="P71" s="34"/>
      <c r="Q71" s="35"/>
    </row>
    <row r="72" spans="1:17" ht="15.75" customHeight="1">
      <c r="A72" s="26" t="s">
        <v>18</v>
      </c>
      <c r="B72" s="27" t="s">
        <v>14</v>
      </c>
      <c r="C72" s="35" t="s">
        <v>110</v>
      </c>
      <c r="D72" s="29">
        <v>270</v>
      </c>
      <c r="E72" s="30">
        <v>0.5</v>
      </c>
      <c r="F72" s="31" t="s">
        <v>96</v>
      </c>
      <c r="G72" s="32">
        <f>D72*E72</f>
        <v>135</v>
      </c>
      <c r="H72" s="28">
        <f>ROUNDUP(G72*1.15,1)</f>
        <v>155.29999999999998</v>
      </c>
      <c r="I72" s="33"/>
      <c r="J72" s="30"/>
      <c r="K72" s="27">
        <v>1</v>
      </c>
      <c r="L72" s="27">
        <f>K72*E72</f>
        <v>0.5</v>
      </c>
      <c r="M72" s="27">
        <f>$R$1*L72</f>
        <v>19</v>
      </c>
      <c r="N72" s="27"/>
      <c r="O72" s="30"/>
      <c r="P72" s="34"/>
      <c r="Q72" s="35"/>
    </row>
    <row r="73" spans="1:17" ht="15.75" customHeight="1">
      <c r="A73" s="26" t="s">
        <v>18</v>
      </c>
      <c r="B73" s="27" t="s">
        <v>14</v>
      </c>
      <c r="C73" s="28" t="s">
        <v>66</v>
      </c>
      <c r="D73" s="29">
        <v>250</v>
      </c>
      <c r="E73" s="30">
        <v>1</v>
      </c>
      <c r="F73" s="31" t="s">
        <v>96</v>
      </c>
      <c r="G73" s="32">
        <f t="shared" si="12"/>
        <v>250</v>
      </c>
      <c r="H73" s="28">
        <f>ROUNDUP(G73*1.14,1)</f>
        <v>285</v>
      </c>
      <c r="I73" s="33"/>
      <c r="J73" s="30"/>
      <c r="K73" s="27">
        <v>1</v>
      </c>
      <c r="L73" s="27">
        <f t="shared" si="13"/>
        <v>1</v>
      </c>
      <c r="M73" s="27">
        <f t="shared" si="14"/>
        <v>38</v>
      </c>
      <c r="N73" s="27"/>
      <c r="O73" s="30"/>
      <c r="P73" s="34"/>
      <c r="Q73" s="35"/>
    </row>
    <row r="74" spans="1:17" ht="15.75" customHeight="1">
      <c r="A74" s="3" t="s">
        <v>117</v>
      </c>
      <c r="B74" s="11" t="s">
        <v>14</v>
      </c>
      <c r="C74" s="1" t="s">
        <v>40</v>
      </c>
      <c r="D74" s="2">
        <v>278.42</v>
      </c>
      <c r="E74" s="4">
        <v>0.5</v>
      </c>
      <c r="F74" s="8" t="s">
        <v>96</v>
      </c>
      <c r="G74" s="12">
        <f>D74*E74</f>
        <v>139.21</v>
      </c>
      <c r="H74" s="1">
        <f>ROUNDUP(G74*1.15,1)</f>
        <v>160.1</v>
      </c>
      <c r="I74" s="19">
        <f>H74</f>
        <v>160.1</v>
      </c>
      <c r="J74" s="4">
        <f>ROUNDUP(I74,0)</f>
        <v>161</v>
      </c>
      <c r="K74" s="11">
        <v>1</v>
      </c>
      <c r="L74" s="11">
        <f>K74*E74</f>
        <v>0.5</v>
      </c>
      <c r="M74" s="11">
        <f>$R$1*L74</f>
        <v>19</v>
      </c>
      <c r="N74" s="11">
        <f>M74</f>
        <v>19</v>
      </c>
      <c r="O74" s="4">
        <f>ROUNDUP(N74,0)</f>
        <v>19</v>
      </c>
      <c r="P74" s="9">
        <v>180</v>
      </c>
      <c r="Q74" s="23">
        <f>J74+O74-P74</f>
        <v>0</v>
      </c>
    </row>
    <row r="75" spans="1:17" ht="15.75" customHeight="1">
      <c r="A75" s="26" t="s">
        <v>86</v>
      </c>
      <c r="B75" s="27" t="s">
        <v>14</v>
      </c>
      <c r="C75" s="28" t="s">
        <v>27</v>
      </c>
      <c r="D75" s="29">
        <v>257.05</v>
      </c>
      <c r="E75" s="30">
        <v>0.5</v>
      </c>
      <c r="F75" s="31" t="s">
        <v>96</v>
      </c>
      <c r="G75" s="32">
        <f t="shared" si="12"/>
        <v>128.525</v>
      </c>
      <c r="H75" s="28">
        <f>ROUNDUP(G75*1.15,1)</f>
        <v>147.9</v>
      </c>
      <c r="I75" s="33">
        <f>SUM(H75:H78)</f>
        <v>676.9999999999999</v>
      </c>
      <c r="J75" s="30">
        <f>ROUNDUP(I75,0)</f>
        <v>677</v>
      </c>
      <c r="K75" s="27">
        <v>1</v>
      </c>
      <c r="L75" s="27">
        <f t="shared" si="13"/>
        <v>0.5</v>
      </c>
      <c r="M75" s="27">
        <f t="shared" si="14"/>
        <v>19</v>
      </c>
      <c r="N75" s="27">
        <f>SUM(M75:M78)</f>
        <v>76</v>
      </c>
      <c r="O75" s="30">
        <f>ROUNDUP(N75,0)</f>
        <v>76</v>
      </c>
      <c r="P75" s="34">
        <v>753</v>
      </c>
      <c r="Q75" s="35">
        <f>J75+O75-P75</f>
        <v>0</v>
      </c>
    </row>
    <row r="76" spans="1:17" ht="15.75" customHeight="1">
      <c r="A76" s="26" t="s">
        <v>86</v>
      </c>
      <c r="B76" s="27" t="s">
        <v>14</v>
      </c>
      <c r="C76" s="28" t="s">
        <v>21</v>
      </c>
      <c r="D76" s="29">
        <v>245.05</v>
      </c>
      <c r="E76" s="30">
        <v>0.5</v>
      </c>
      <c r="F76" s="31" t="s">
        <v>96</v>
      </c>
      <c r="G76" s="32">
        <f t="shared" si="12"/>
        <v>122.525</v>
      </c>
      <c r="H76" s="28">
        <f>ROUNDUP(G76*1.15,1)</f>
        <v>141</v>
      </c>
      <c r="I76" s="33"/>
      <c r="J76" s="30"/>
      <c r="K76" s="27">
        <v>1</v>
      </c>
      <c r="L76" s="27">
        <f>K76*E76</f>
        <v>0.5</v>
      </c>
      <c r="M76" s="27">
        <f>$R$1*L76</f>
        <v>19</v>
      </c>
      <c r="N76" s="27"/>
      <c r="O76" s="30"/>
      <c r="P76" s="34"/>
      <c r="Q76" s="35"/>
    </row>
    <row r="77" spans="1:17" ht="15.75" customHeight="1">
      <c r="A77" s="26" t="s">
        <v>86</v>
      </c>
      <c r="B77" s="27" t="s">
        <v>12</v>
      </c>
      <c r="C77" s="28" t="s">
        <v>13</v>
      </c>
      <c r="D77" s="29">
        <v>104.43</v>
      </c>
      <c r="E77" s="30">
        <v>2</v>
      </c>
      <c r="F77" s="31" t="s">
        <v>96</v>
      </c>
      <c r="G77" s="32">
        <f t="shared" si="12"/>
        <v>208.86</v>
      </c>
      <c r="H77" s="28">
        <f>ROUNDUP(G77*1.15,1)</f>
        <v>240.2</v>
      </c>
      <c r="I77" s="33"/>
      <c r="J77" s="30"/>
      <c r="K77" s="27">
        <v>0.25</v>
      </c>
      <c r="L77" s="27">
        <f>K77*E77</f>
        <v>0.5</v>
      </c>
      <c r="M77" s="27">
        <f>$R$1*L77</f>
        <v>19</v>
      </c>
      <c r="N77" s="27"/>
      <c r="O77" s="30"/>
      <c r="P77" s="34"/>
      <c r="Q77" s="35"/>
    </row>
    <row r="78" spans="1:17" ht="15.75">
      <c r="A78" s="26" t="s">
        <v>86</v>
      </c>
      <c r="B78" s="27" t="s">
        <v>14</v>
      </c>
      <c r="C78" s="28" t="s">
        <v>16</v>
      </c>
      <c r="D78" s="29">
        <v>257.05</v>
      </c>
      <c r="E78" s="30">
        <v>0.5</v>
      </c>
      <c r="F78" s="31" t="s">
        <v>96</v>
      </c>
      <c r="G78" s="32">
        <f t="shared" si="12"/>
        <v>128.525</v>
      </c>
      <c r="H78" s="28">
        <f>ROUNDUP(G78*1.15,1)</f>
        <v>147.9</v>
      </c>
      <c r="I78" s="33"/>
      <c r="J78" s="30"/>
      <c r="K78" s="27">
        <v>1</v>
      </c>
      <c r="L78" s="27">
        <f t="shared" si="13"/>
        <v>0.5</v>
      </c>
      <c r="M78" s="27">
        <f t="shared" si="14"/>
        <v>19</v>
      </c>
      <c r="N78" s="27"/>
      <c r="O78" s="30"/>
      <c r="P78" s="34"/>
      <c r="Q78" s="35"/>
    </row>
    <row r="79" spans="1:17" ht="15.75" customHeight="1">
      <c r="A79" s="3" t="s">
        <v>53</v>
      </c>
      <c r="B79" s="11" t="s">
        <v>14</v>
      </c>
      <c r="C79" s="1" t="s">
        <v>52</v>
      </c>
      <c r="D79" s="2">
        <v>257.05</v>
      </c>
      <c r="E79" s="4">
        <v>0.5</v>
      </c>
      <c r="F79" s="8" t="s">
        <v>96</v>
      </c>
      <c r="G79" s="12">
        <f t="shared" si="12"/>
        <v>128.525</v>
      </c>
      <c r="H79" s="1">
        <f aca="true" t="shared" si="16" ref="H79:H99">ROUNDUP(G79*1.15,1)</f>
        <v>147.9</v>
      </c>
      <c r="I79" s="19">
        <f>SUM(H79:H84)</f>
        <v>895.2</v>
      </c>
      <c r="J79" s="4">
        <f>ROUNDUP(I79,0)</f>
        <v>896</v>
      </c>
      <c r="K79" s="11">
        <v>1</v>
      </c>
      <c r="L79" s="11">
        <f t="shared" si="13"/>
        <v>0.5</v>
      </c>
      <c r="M79" s="11">
        <f t="shared" si="14"/>
        <v>19</v>
      </c>
      <c r="N79" s="11">
        <f>SUM(M79:M84)</f>
        <v>93.1</v>
      </c>
      <c r="O79" s="4">
        <f>ROUNDUP(N79,0)</f>
        <v>94</v>
      </c>
      <c r="P79" s="9">
        <v>990</v>
      </c>
      <c r="Q79" s="23">
        <f>J79+O79-P79</f>
        <v>0</v>
      </c>
    </row>
    <row r="80" spans="1:17" ht="15.75" customHeight="1">
      <c r="A80" s="3" t="s">
        <v>53</v>
      </c>
      <c r="B80" s="11" t="s">
        <v>82</v>
      </c>
      <c r="C80" s="1" t="s">
        <v>83</v>
      </c>
      <c r="D80" s="2">
        <v>80.19</v>
      </c>
      <c r="E80" s="4">
        <v>1</v>
      </c>
      <c r="F80" s="8" t="s">
        <v>96</v>
      </c>
      <c r="G80" s="12">
        <f t="shared" si="12"/>
        <v>80.19</v>
      </c>
      <c r="H80" s="1">
        <f t="shared" si="16"/>
        <v>92.3</v>
      </c>
      <c r="I80" s="19"/>
      <c r="J80" s="4"/>
      <c r="K80" s="11">
        <v>0.2</v>
      </c>
      <c r="L80" s="11">
        <f t="shared" si="13"/>
        <v>0.2</v>
      </c>
      <c r="M80" s="11">
        <f t="shared" si="14"/>
        <v>7.6000000000000005</v>
      </c>
      <c r="N80" s="11"/>
      <c r="O80" s="4"/>
      <c r="P80" s="9"/>
      <c r="Q80" s="23"/>
    </row>
    <row r="81" spans="1:17" ht="15.75" customHeight="1">
      <c r="A81" s="3" t="s">
        <v>53</v>
      </c>
      <c r="B81" s="11" t="s">
        <v>14</v>
      </c>
      <c r="C81" s="1" t="s">
        <v>63</v>
      </c>
      <c r="D81" s="2">
        <v>260</v>
      </c>
      <c r="E81" s="4">
        <v>0.5</v>
      </c>
      <c r="F81" s="8" t="s">
        <v>96</v>
      </c>
      <c r="G81" s="12">
        <f>D81*E81</f>
        <v>130</v>
      </c>
      <c r="H81" s="1">
        <f>ROUNDUP(G81*1.15,1)</f>
        <v>149.5</v>
      </c>
      <c r="I81" s="19"/>
      <c r="J81" s="4"/>
      <c r="K81" s="11">
        <v>1</v>
      </c>
      <c r="L81" s="11">
        <f>K81*E81</f>
        <v>0.5</v>
      </c>
      <c r="M81" s="11">
        <f>$R$1*L81</f>
        <v>19</v>
      </c>
      <c r="N81" s="11"/>
      <c r="O81" s="4"/>
      <c r="P81" s="9"/>
      <c r="Q81" s="23"/>
    </row>
    <row r="82" spans="1:17" ht="15.75" customHeight="1">
      <c r="A82" s="3" t="s">
        <v>53</v>
      </c>
      <c r="B82" s="11" t="s">
        <v>14</v>
      </c>
      <c r="C82" s="1" t="s">
        <v>16</v>
      </c>
      <c r="D82" s="2">
        <v>257.05</v>
      </c>
      <c r="E82" s="4">
        <v>0.5</v>
      </c>
      <c r="F82" s="8" t="s">
        <v>96</v>
      </c>
      <c r="G82" s="12">
        <f t="shared" si="12"/>
        <v>128.525</v>
      </c>
      <c r="H82" s="1">
        <f t="shared" si="16"/>
        <v>147.9</v>
      </c>
      <c r="I82" s="19"/>
      <c r="J82" s="4"/>
      <c r="K82" s="11">
        <v>1</v>
      </c>
      <c r="L82" s="11">
        <f t="shared" si="13"/>
        <v>0.5</v>
      </c>
      <c r="M82" s="11">
        <f t="shared" si="14"/>
        <v>19</v>
      </c>
      <c r="N82" s="11"/>
      <c r="O82" s="4"/>
      <c r="P82" s="9"/>
      <c r="Q82" s="23"/>
    </row>
    <row r="83" spans="1:17" ht="15.75" customHeight="1">
      <c r="A83" s="3" t="s">
        <v>53</v>
      </c>
      <c r="B83" s="11" t="s">
        <v>11</v>
      </c>
      <c r="C83" s="1" t="s">
        <v>108</v>
      </c>
      <c r="D83" s="2">
        <v>353.06</v>
      </c>
      <c r="E83" s="4">
        <v>0.5</v>
      </c>
      <c r="F83" s="8" t="s">
        <v>96</v>
      </c>
      <c r="G83" s="12">
        <f t="shared" si="12"/>
        <v>176.53</v>
      </c>
      <c r="H83" s="1">
        <f t="shared" si="16"/>
        <v>203.1</v>
      </c>
      <c r="I83" s="19"/>
      <c r="J83" s="4"/>
      <c r="K83" s="11">
        <v>1</v>
      </c>
      <c r="L83" s="11">
        <f t="shared" si="13"/>
        <v>0.5</v>
      </c>
      <c r="M83" s="11">
        <f t="shared" si="14"/>
        <v>19</v>
      </c>
      <c r="N83" s="11"/>
      <c r="O83" s="4"/>
      <c r="P83" s="9"/>
      <c r="Q83" s="23"/>
    </row>
    <row r="84" spans="1:17" ht="15.75" customHeight="1">
      <c r="A84" s="3" t="s">
        <v>53</v>
      </c>
      <c r="B84" s="11" t="s">
        <v>12</v>
      </c>
      <c r="C84" s="1" t="s">
        <v>73</v>
      </c>
      <c r="D84" s="2">
        <v>134.34</v>
      </c>
      <c r="E84" s="4">
        <v>1</v>
      </c>
      <c r="F84" s="8" t="s">
        <v>96</v>
      </c>
      <c r="G84" s="12">
        <f t="shared" si="12"/>
        <v>134.34</v>
      </c>
      <c r="H84" s="1">
        <f t="shared" si="16"/>
        <v>154.5</v>
      </c>
      <c r="I84" s="19"/>
      <c r="J84" s="4"/>
      <c r="K84" s="11">
        <v>0.25</v>
      </c>
      <c r="L84" s="11">
        <f t="shared" si="13"/>
        <v>0.25</v>
      </c>
      <c r="M84" s="11">
        <f t="shared" si="14"/>
        <v>9.5</v>
      </c>
      <c r="N84" s="11"/>
      <c r="O84" s="4"/>
      <c r="P84" s="9"/>
      <c r="Q84" s="23"/>
    </row>
    <row r="85" spans="1:17" ht="15.75" customHeight="1">
      <c r="A85" s="26" t="s">
        <v>33</v>
      </c>
      <c r="B85" s="27" t="s">
        <v>14</v>
      </c>
      <c r="C85" s="28" t="s">
        <v>37</v>
      </c>
      <c r="D85" s="29">
        <v>180</v>
      </c>
      <c r="E85" s="30">
        <v>0.5</v>
      </c>
      <c r="F85" s="31" t="s">
        <v>96</v>
      </c>
      <c r="G85" s="32">
        <f t="shared" si="12"/>
        <v>90</v>
      </c>
      <c r="H85" s="28">
        <f t="shared" si="16"/>
        <v>103.5</v>
      </c>
      <c r="I85" s="33">
        <f>SUM(H85:H90)</f>
        <v>1125.6000000000001</v>
      </c>
      <c r="J85" s="30">
        <f>ROUNDUP(I85,0)</f>
        <v>1126</v>
      </c>
      <c r="K85" s="27">
        <v>1</v>
      </c>
      <c r="L85" s="27">
        <f t="shared" si="13"/>
        <v>0.5</v>
      </c>
      <c r="M85" s="27">
        <f t="shared" si="14"/>
        <v>19</v>
      </c>
      <c r="N85" s="27">
        <f>SUM(M85:M90)</f>
        <v>148.2</v>
      </c>
      <c r="O85" s="30">
        <f>ROUNDUP(N85,0)</f>
        <v>149</v>
      </c>
      <c r="P85" s="34">
        <v>1275</v>
      </c>
      <c r="Q85" s="35">
        <f>J85+O85-P85</f>
        <v>0</v>
      </c>
    </row>
    <row r="86" spans="1:17" ht="15.75" customHeight="1">
      <c r="A86" s="26" t="s">
        <v>33</v>
      </c>
      <c r="B86" s="27" t="s">
        <v>14</v>
      </c>
      <c r="C86" s="28" t="s">
        <v>116</v>
      </c>
      <c r="D86" s="29">
        <v>321.31</v>
      </c>
      <c r="E86" s="30">
        <v>0.4</v>
      </c>
      <c r="F86" s="31" t="s">
        <v>96</v>
      </c>
      <c r="G86" s="32">
        <f t="shared" si="12"/>
        <v>128.524</v>
      </c>
      <c r="H86" s="28">
        <f t="shared" si="16"/>
        <v>147.9</v>
      </c>
      <c r="I86" s="33"/>
      <c r="J86" s="30"/>
      <c r="K86" s="27">
        <v>1</v>
      </c>
      <c r="L86" s="27">
        <f t="shared" si="13"/>
        <v>0.4</v>
      </c>
      <c r="M86" s="27">
        <f t="shared" si="14"/>
        <v>15.200000000000001</v>
      </c>
      <c r="N86" s="27"/>
      <c r="O86" s="30"/>
      <c r="P86" s="34"/>
      <c r="Q86" s="35"/>
    </row>
    <row r="87" spans="1:17" ht="15.75" customHeight="1">
      <c r="A87" s="26" t="s">
        <v>33</v>
      </c>
      <c r="B87" s="27" t="s">
        <v>14</v>
      </c>
      <c r="C87" s="28" t="s">
        <v>52</v>
      </c>
      <c r="D87" s="29">
        <v>257.05</v>
      </c>
      <c r="E87" s="30">
        <v>0.5</v>
      </c>
      <c r="F87" s="31" t="s">
        <v>96</v>
      </c>
      <c r="G87" s="32">
        <f t="shared" si="12"/>
        <v>128.525</v>
      </c>
      <c r="H87" s="28">
        <f t="shared" si="16"/>
        <v>147.9</v>
      </c>
      <c r="I87" s="33"/>
      <c r="J87" s="30"/>
      <c r="K87" s="27">
        <v>1</v>
      </c>
      <c r="L87" s="27">
        <f t="shared" si="13"/>
        <v>0.5</v>
      </c>
      <c r="M87" s="27">
        <f t="shared" si="14"/>
        <v>19</v>
      </c>
      <c r="N87" s="27"/>
      <c r="O87" s="30"/>
      <c r="P87" s="34"/>
      <c r="Q87" s="35"/>
    </row>
    <row r="88" spans="1:17" ht="15.75" customHeight="1">
      <c r="A88" s="26" t="s">
        <v>33</v>
      </c>
      <c r="B88" s="27" t="s">
        <v>14</v>
      </c>
      <c r="C88" s="28" t="s">
        <v>111</v>
      </c>
      <c r="D88" s="29">
        <v>244.4</v>
      </c>
      <c r="E88" s="30">
        <v>1</v>
      </c>
      <c r="F88" s="31" t="s">
        <v>96</v>
      </c>
      <c r="G88" s="32">
        <f t="shared" si="12"/>
        <v>244.4</v>
      </c>
      <c r="H88" s="28">
        <f t="shared" si="16"/>
        <v>281.1</v>
      </c>
      <c r="I88" s="33"/>
      <c r="J88" s="30"/>
      <c r="K88" s="27">
        <v>1</v>
      </c>
      <c r="L88" s="27">
        <f t="shared" si="13"/>
        <v>1</v>
      </c>
      <c r="M88" s="27">
        <f t="shared" si="14"/>
        <v>38</v>
      </c>
      <c r="N88" s="27"/>
      <c r="O88" s="30"/>
      <c r="P88" s="34"/>
      <c r="Q88" s="35"/>
    </row>
    <row r="89" spans="1:17" ht="15.75" customHeight="1">
      <c r="A89" s="26" t="s">
        <v>33</v>
      </c>
      <c r="B89" s="27" t="s">
        <v>14</v>
      </c>
      <c r="C89" s="28" t="s">
        <v>54</v>
      </c>
      <c r="D89" s="29">
        <v>257.05</v>
      </c>
      <c r="E89" s="30">
        <v>1</v>
      </c>
      <c r="F89" s="31" t="s">
        <v>96</v>
      </c>
      <c r="G89" s="32">
        <f t="shared" si="12"/>
        <v>257.05</v>
      </c>
      <c r="H89" s="28">
        <f>ROUNDUP(G89*1.15,1)</f>
        <v>295.70000000000005</v>
      </c>
      <c r="I89" s="33"/>
      <c r="J89" s="30"/>
      <c r="K89" s="27">
        <v>1</v>
      </c>
      <c r="L89" s="27">
        <f t="shared" si="13"/>
        <v>1</v>
      </c>
      <c r="M89" s="27">
        <f t="shared" si="14"/>
        <v>38</v>
      </c>
      <c r="N89" s="27"/>
      <c r="O89" s="30"/>
      <c r="P89" s="34"/>
      <c r="Q89" s="35"/>
    </row>
    <row r="90" spans="1:17" ht="15.75" customHeight="1">
      <c r="A90" s="26" t="s">
        <v>33</v>
      </c>
      <c r="B90" s="27" t="s">
        <v>14</v>
      </c>
      <c r="C90" s="28" t="s">
        <v>63</v>
      </c>
      <c r="D90" s="29">
        <v>260</v>
      </c>
      <c r="E90" s="30">
        <v>0.5</v>
      </c>
      <c r="F90" s="31" t="s">
        <v>96</v>
      </c>
      <c r="G90" s="32">
        <f t="shared" si="12"/>
        <v>130</v>
      </c>
      <c r="H90" s="28">
        <f t="shared" si="16"/>
        <v>149.5</v>
      </c>
      <c r="I90" s="33"/>
      <c r="J90" s="30"/>
      <c r="K90" s="27">
        <v>1</v>
      </c>
      <c r="L90" s="27">
        <f t="shared" si="13"/>
        <v>0.5</v>
      </c>
      <c r="M90" s="27">
        <f t="shared" si="14"/>
        <v>19</v>
      </c>
      <c r="N90" s="27"/>
      <c r="O90" s="30"/>
      <c r="P90" s="34"/>
      <c r="Q90" s="35"/>
    </row>
    <row r="91" spans="1:17" ht="15.75" customHeight="1">
      <c r="A91" s="3" t="s">
        <v>25</v>
      </c>
      <c r="B91" s="11" t="s">
        <v>14</v>
      </c>
      <c r="C91" s="1" t="s">
        <v>51</v>
      </c>
      <c r="D91" s="2">
        <v>240</v>
      </c>
      <c r="E91" s="4">
        <v>0.5</v>
      </c>
      <c r="F91" s="8" t="s">
        <v>96</v>
      </c>
      <c r="G91" s="12">
        <f t="shared" si="12"/>
        <v>120</v>
      </c>
      <c r="H91" s="1">
        <f t="shared" si="16"/>
        <v>138</v>
      </c>
      <c r="I91" s="19">
        <f>SUM(H91:H95)</f>
        <v>764.8</v>
      </c>
      <c r="J91" s="4">
        <f>ROUNDUP(I91,0)</f>
        <v>765</v>
      </c>
      <c r="K91" s="11">
        <v>1</v>
      </c>
      <c r="L91" s="11">
        <f t="shared" si="13"/>
        <v>0.5</v>
      </c>
      <c r="M91" s="11">
        <f t="shared" si="14"/>
        <v>19</v>
      </c>
      <c r="N91" s="11">
        <f>SUM(M91:M95)</f>
        <v>95</v>
      </c>
      <c r="O91" s="4">
        <f>ROUNDUP(N91,0)</f>
        <v>95</v>
      </c>
      <c r="P91" s="9">
        <v>860</v>
      </c>
      <c r="Q91" s="23">
        <f>J91+O91-P91</f>
        <v>0</v>
      </c>
    </row>
    <row r="92" spans="1:17" ht="15.75" customHeight="1">
      <c r="A92" s="3" t="s">
        <v>25</v>
      </c>
      <c r="B92" s="11" t="s">
        <v>14</v>
      </c>
      <c r="C92" s="1" t="s">
        <v>111</v>
      </c>
      <c r="D92" s="2">
        <v>244.4</v>
      </c>
      <c r="E92" s="4">
        <v>0.5</v>
      </c>
      <c r="F92" s="8" t="s">
        <v>96</v>
      </c>
      <c r="G92" s="12">
        <f t="shared" si="12"/>
        <v>122.2</v>
      </c>
      <c r="H92" s="1">
        <f t="shared" si="16"/>
        <v>140.6</v>
      </c>
      <c r="I92" s="19"/>
      <c r="J92" s="4"/>
      <c r="K92" s="11">
        <v>1</v>
      </c>
      <c r="L92" s="11">
        <f t="shared" si="13"/>
        <v>0.5</v>
      </c>
      <c r="M92" s="11">
        <f t="shared" si="14"/>
        <v>19</v>
      </c>
      <c r="N92" s="11"/>
      <c r="O92" s="4"/>
      <c r="P92" s="9"/>
      <c r="Q92" s="23"/>
    </row>
    <row r="93" spans="1:17" ht="15.75" customHeight="1">
      <c r="A93" s="3" t="s">
        <v>25</v>
      </c>
      <c r="B93" s="11" t="s">
        <v>14</v>
      </c>
      <c r="C93" s="1" t="s">
        <v>54</v>
      </c>
      <c r="D93" s="2">
        <v>257.05</v>
      </c>
      <c r="E93" s="4">
        <v>0.5</v>
      </c>
      <c r="F93" s="8" t="s">
        <v>96</v>
      </c>
      <c r="G93" s="12">
        <f t="shared" si="12"/>
        <v>128.525</v>
      </c>
      <c r="H93" s="1">
        <f t="shared" si="16"/>
        <v>147.9</v>
      </c>
      <c r="I93" s="19"/>
      <c r="J93" s="4"/>
      <c r="K93" s="11">
        <v>1</v>
      </c>
      <c r="L93" s="11">
        <f t="shared" si="13"/>
        <v>0.5</v>
      </c>
      <c r="M93" s="11">
        <f t="shared" si="14"/>
        <v>19</v>
      </c>
      <c r="N93" s="11"/>
      <c r="O93" s="4"/>
      <c r="P93" s="9"/>
      <c r="Q93" s="23"/>
    </row>
    <row r="94" spans="1:17" ht="15.75" customHeight="1">
      <c r="A94" s="3" t="s">
        <v>25</v>
      </c>
      <c r="B94" s="11" t="s">
        <v>14</v>
      </c>
      <c r="C94" s="1" t="s">
        <v>105</v>
      </c>
      <c r="D94" s="2">
        <v>240</v>
      </c>
      <c r="E94" s="4">
        <v>0.5</v>
      </c>
      <c r="F94" s="8" t="s">
        <v>96</v>
      </c>
      <c r="G94" s="12">
        <f t="shared" si="12"/>
        <v>120</v>
      </c>
      <c r="H94" s="1">
        <f t="shared" si="16"/>
        <v>138</v>
      </c>
      <c r="I94" s="19"/>
      <c r="J94" s="4"/>
      <c r="K94" s="11">
        <v>1</v>
      </c>
      <c r="L94" s="11">
        <f t="shared" si="13"/>
        <v>0.5</v>
      </c>
      <c r="M94" s="11">
        <f t="shared" si="14"/>
        <v>19</v>
      </c>
      <c r="N94" s="11"/>
      <c r="O94" s="4"/>
      <c r="P94" s="9"/>
      <c r="Q94" s="23"/>
    </row>
    <row r="95" spans="1:17" ht="15.75" customHeight="1">
      <c r="A95" s="3" t="s">
        <v>25</v>
      </c>
      <c r="B95" s="11" t="s">
        <v>84</v>
      </c>
      <c r="C95" s="1" t="s">
        <v>109</v>
      </c>
      <c r="D95" s="2">
        <v>348.28</v>
      </c>
      <c r="E95" s="4">
        <v>0.5</v>
      </c>
      <c r="F95" s="8" t="s">
        <v>96</v>
      </c>
      <c r="G95" s="12">
        <f t="shared" si="12"/>
        <v>174.14</v>
      </c>
      <c r="H95" s="1">
        <f t="shared" si="16"/>
        <v>200.29999999999998</v>
      </c>
      <c r="I95" s="19"/>
      <c r="J95" s="4"/>
      <c r="K95" s="11">
        <v>1</v>
      </c>
      <c r="L95" s="11">
        <f t="shared" si="13"/>
        <v>0.5</v>
      </c>
      <c r="M95" s="11">
        <f t="shared" si="14"/>
        <v>19</v>
      </c>
      <c r="N95" s="11"/>
      <c r="O95" s="4"/>
      <c r="P95" s="9"/>
      <c r="Q95" s="23"/>
    </row>
    <row r="96" spans="1:17" ht="15.75" customHeight="1">
      <c r="A96" s="26" t="s">
        <v>98</v>
      </c>
      <c r="B96" s="27" t="s">
        <v>14</v>
      </c>
      <c r="C96" s="28" t="s">
        <v>40</v>
      </c>
      <c r="D96" s="29">
        <v>278.42</v>
      </c>
      <c r="E96" s="30">
        <v>0.5</v>
      </c>
      <c r="F96" s="31" t="s">
        <v>96</v>
      </c>
      <c r="G96" s="32">
        <f t="shared" si="12"/>
        <v>139.21</v>
      </c>
      <c r="H96" s="28">
        <f t="shared" si="16"/>
        <v>160.1</v>
      </c>
      <c r="I96" s="33">
        <f>SUM(H96:H97)</f>
        <v>331.9</v>
      </c>
      <c r="J96" s="30">
        <f>ROUNDUP(I96,0)</f>
        <v>332</v>
      </c>
      <c r="K96" s="27">
        <v>1</v>
      </c>
      <c r="L96" s="27">
        <f t="shared" si="13"/>
        <v>0.5</v>
      </c>
      <c r="M96" s="27">
        <f t="shared" si="14"/>
        <v>19</v>
      </c>
      <c r="N96" s="27">
        <f>SUM(M96:M97)</f>
        <v>38</v>
      </c>
      <c r="O96" s="30">
        <f>ROUNDUP(N96,0)</f>
        <v>38</v>
      </c>
      <c r="P96" s="34">
        <v>370</v>
      </c>
      <c r="Q96" s="35">
        <f>J96+O96-P96</f>
        <v>0</v>
      </c>
    </row>
    <row r="97" spans="1:17" ht="15.75" customHeight="1">
      <c r="A97" s="26" t="s">
        <v>98</v>
      </c>
      <c r="B97" s="27" t="s">
        <v>11</v>
      </c>
      <c r="C97" s="28" t="s">
        <v>107</v>
      </c>
      <c r="D97" s="29">
        <v>298.65</v>
      </c>
      <c r="E97" s="30">
        <v>0.5</v>
      </c>
      <c r="F97" s="31" t="s">
        <v>96</v>
      </c>
      <c r="G97" s="32">
        <f>D97*E97</f>
        <v>149.325</v>
      </c>
      <c r="H97" s="28">
        <f>ROUNDUP(G97*1.15,1)</f>
        <v>171.79999999999998</v>
      </c>
      <c r="I97" s="33"/>
      <c r="J97" s="30"/>
      <c r="K97" s="27">
        <v>1</v>
      </c>
      <c r="L97" s="27">
        <f>K97*E97</f>
        <v>0.5</v>
      </c>
      <c r="M97" s="27">
        <f>$R$1*L97</f>
        <v>19</v>
      </c>
      <c r="N97" s="27"/>
      <c r="O97" s="30"/>
      <c r="P97" s="34"/>
      <c r="Q97" s="35"/>
    </row>
    <row r="98" spans="1:17" ht="15.75" customHeight="1">
      <c r="A98" s="3" t="s">
        <v>42</v>
      </c>
      <c r="B98" s="11" t="s">
        <v>14</v>
      </c>
      <c r="C98" s="1" t="s">
        <v>27</v>
      </c>
      <c r="D98" s="2">
        <v>257.05</v>
      </c>
      <c r="E98" s="4">
        <v>0.5</v>
      </c>
      <c r="F98" s="8" t="s">
        <v>96</v>
      </c>
      <c r="G98" s="12">
        <f t="shared" si="12"/>
        <v>128.525</v>
      </c>
      <c r="H98" s="1">
        <f t="shared" si="16"/>
        <v>147.9</v>
      </c>
      <c r="I98" s="19">
        <f>SUM(H98:H104)</f>
        <v>1049.1</v>
      </c>
      <c r="J98" s="4">
        <f>ROUNDUP(I98,0)</f>
        <v>1050</v>
      </c>
      <c r="K98" s="11">
        <v>1</v>
      </c>
      <c r="L98" s="11">
        <f t="shared" si="13"/>
        <v>0.5</v>
      </c>
      <c r="M98" s="11">
        <f t="shared" si="14"/>
        <v>19</v>
      </c>
      <c r="N98" s="11">
        <f>SUM(M98:M104)</f>
        <v>93.86</v>
      </c>
      <c r="O98" s="4">
        <f>ROUNDUP(N98,0)</f>
        <v>94</v>
      </c>
      <c r="P98" s="9">
        <v>1144</v>
      </c>
      <c r="Q98" s="23">
        <f>J98+O98-P98</f>
        <v>0</v>
      </c>
    </row>
    <row r="99" spans="1:17" ht="15.75" customHeight="1">
      <c r="A99" s="3" t="s">
        <v>42</v>
      </c>
      <c r="B99" s="11" t="s">
        <v>14</v>
      </c>
      <c r="C99" s="1" t="s">
        <v>66</v>
      </c>
      <c r="D99" s="2">
        <v>250</v>
      </c>
      <c r="E99" s="4">
        <v>0.5</v>
      </c>
      <c r="F99" s="8" t="s">
        <v>96</v>
      </c>
      <c r="G99" s="12">
        <f t="shared" si="12"/>
        <v>125</v>
      </c>
      <c r="H99" s="1">
        <f t="shared" si="16"/>
        <v>143.79999999999998</v>
      </c>
      <c r="I99" s="19"/>
      <c r="J99" s="4"/>
      <c r="K99" s="11">
        <v>1</v>
      </c>
      <c r="L99" s="11">
        <f t="shared" si="13"/>
        <v>0.5</v>
      </c>
      <c r="M99" s="11">
        <f t="shared" si="14"/>
        <v>19</v>
      </c>
      <c r="N99" s="11"/>
      <c r="O99" s="4"/>
      <c r="P99" s="9"/>
      <c r="Q99" s="23"/>
    </row>
    <row r="100" spans="1:17" ht="15.75" customHeight="1">
      <c r="A100" s="3" t="s">
        <v>42</v>
      </c>
      <c r="B100" s="11" t="s">
        <v>84</v>
      </c>
      <c r="C100" s="1" t="s">
        <v>85</v>
      </c>
      <c r="D100" s="2">
        <v>321.52</v>
      </c>
      <c r="E100" s="4">
        <v>0.47</v>
      </c>
      <c r="F100" s="8" t="s">
        <v>96</v>
      </c>
      <c r="G100" s="12">
        <f t="shared" si="12"/>
        <v>151.1144</v>
      </c>
      <c r="H100" s="1">
        <f aca="true" t="shared" si="17" ref="H100:H105">ROUNDUP(G100*1.15,1)</f>
        <v>173.79999999999998</v>
      </c>
      <c r="I100" s="19"/>
      <c r="J100" s="4"/>
      <c r="K100" s="11">
        <v>1</v>
      </c>
      <c r="L100" s="11">
        <f aca="true" t="shared" si="18" ref="L100:L137">K100*E100</f>
        <v>0.47</v>
      </c>
      <c r="M100" s="11">
        <f aca="true" t="shared" si="19" ref="M100:M137">$R$1*L100</f>
        <v>17.86</v>
      </c>
      <c r="N100" s="11"/>
      <c r="O100" s="4"/>
      <c r="P100" s="9"/>
      <c r="Q100" s="23"/>
    </row>
    <row r="101" spans="1:17" ht="15.75" customHeight="1">
      <c r="A101" s="3" t="s">
        <v>42</v>
      </c>
      <c r="B101" s="11" t="s">
        <v>12</v>
      </c>
      <c r="C101" s="1" t="s">
        <v>13</v>
      </c>
      <c r="D101" s="2">
        <v>104.43</v>
      </c>
      <c r="E101" s="4">
        <v>1</v>
      </c>
      <c r="F101" s="8" t="s">
        <v>96</v>
      </c>
      <c r="G101" s="12">
        <f t="shared" si="12"/>
        <v>104.43</v>
      </c>
      <c r="H101" s="1">
        <f t="shared" si="17"/>
        <v>120.1</v>
      </c>
      <c r="I101" s="19"/>
      <c r="J101" s="4"/>
      <c r="K101" s="11">
        <v>0.25</v>
      </c>
      <c r="L101" s="11">
        <f t="shared" si="18"/>
        <v>0.25</v>
      </c>
      <c r="M101" s="11">
        <f t="shared" si="19"/>
        <v>9.5</v>
      </c>
      <c r="N101" s="11"/>
      <c r="O101" s="4"/>
      <c r="P101" s="9"/>
      <c r="Q101" s="23"/>
    </row>
    <row r="102" spans="1:17" ht="15.75" customHeight="1">
      <c r="A102" s="3" t="s">
        <v>42</v>
      </c>
      <c r="B102" s="11" t="s">
        <v>12</v>
      </c>
      <c r="C102" s="1" t="s">
        <v>30</v>
      </c>
      <c r="D102" s="2">
        <v>134.34</v>
      </c>
      <c r="E102" s="4">
        <v>1</v>
      </c>
      <c r="F102" s="8" t="s">
        <v>96</v>
      </c>
      <c r="G102" s="12">
        <f t="shared" si="12"/>
        <v>134.34</v>
      </c>
      <c r="H102" s="1">
        <f t="shared" si="17"/>
        <v>154.5</v>
      </c>
      <c r="I102" s="19"/>
      <c r="J102" s="4"/>
      <c r="K102" s="11">
        <v>0.25</v>
      </c>
      <c r="L102" s="11">
        <f t="shared" si="18"/>
        <v>0.25</v>
      </c>
      <c r="M102" s="11">
        <f t="shared" si="19"/>
        <v>9.5</v>
      </c>
      <c r="N102" s="11"/>
      <c r="O102" s="4"/>
      <c r="P102" s="9"/>
      <c r="Q102" s="23"/>
    </row>
    <row r="103" spans="1:17" ht="15.75" customHeight="1">
      <c r="A103" s="3" t="s">
        <v>42</v>
      </c>
      <c r="B103" s="11" t="s">
        <v>12</v>
      </c>
      <c r="C103" s="1" t="s">
        <v>72</v>
      </c>
      <c r="D103" s="2">
        <v>134.34</v>
      </c>
      <c r="E103" s="4">
        <v>1</v>
      </c>
      <c r="F103" s="8" t="s">
        <v>96</v>
      </c>
      <c r="G103" s="12">
        <f t="shared" si="12"/>
        <v>134.34</v>
      </c>
      <c r="H103" s="1">
        <f t="shared" si="17"/>
        <v>154.5</v>
      </c>
      <c r="I103" s="19"/>
      <c r="J103" s="4"/>
      <c r="K103" s="11">
        <v>0.25</v>
      </c>
      <c r="L103" s="11">
        <f t="shared" si="18"/>
        <v>0.25</v>
      </c>
      <c r="M103" s="11">
        <f t="shared" si="19"/>
        <v>9.5</v>
      </c>
      <c r="N103" s="11"/>
      <c r="O103" s="4"/>
      <c r="P103" s="9"/>
      <c r="Q103" s="23"/>
    </row>
    <row r="104" spans="1:17" ht="15.75" customHeight="1">
      <c r="A104" s="3" t="s">
        <v>42</v>
      </c>
      <c r="B104" s="11" t="s">
        <v>12</v>
      </c>
      <c r="C104" s="1" t="s">
        <v>73</v>
      </c>
      <c r="D104" s="2">
        <v>134.34</v>
      </c>
      <c r="E104" s="4">
        <v>1</v>
      </c>
      <c r="F104" s="8" t="s">
        <v>96</v>
      </c>
      <c r="G104" s="12">
        <f t="shared" si="12"/>
        <v>134.34</v>
      </c>
      <c r="H104" s="1">
        <f t="shared" si="17"/>
        <v>154.5</v>
      </c>
      <c r="I104" s="19"/>
      <c r="J104" s="4"/>
      <c r="K104" s="11">
        <v>0.25</v>
      </c>
      <c r="L104" s="11">
        <f t="shared" si="18"/>
        <v>0.25</v>
      </c>
      <c r="M104" s="11">
        <f t="shared" si="19"/>
        <v>9.5</v>
      </c>
      <c r="N104" s="11"/>
      <c r="O104" s="4"/>
      <c r="P104" s="9"/>
      <c r="Q104" s="23"/>
    </row>
    <row r="105" spans="1:17" ht="15.75" customHeight="1">
      <c r="A105" s="26" t="s">
        <v>34</v>
      </c>
      <c r="B105" s="27" t="s">
        <v>14</v>
      </c>
      <c r="C105" s="28" t="s">
        <v>112</v>
      </c>
      <c r="D105" s="29">
        <v>260.74</v>
      </c>
      <c r="E105" s="30">
        <v>0.5</v>
      </c>
      <c r="F105" s="31" t="s">
        <v>96</v>
      </c>
      <c r="G105" s="32">
        <f t="shared" si="12"/>
        <v>130.37</v>
      </c>
      <c r="H105" s="28">
        <f t="shared" si="17"/>
        <v>150</v>
      </c>
      <c r="I105" s="33">
        <f>SUM(H105:H114)</f>
        <v>1698.1</v>
      </c>
      <c r="J105" s="30">
        <f>ROUNDUP(I105,0)</f>
        <v>1699</v>
      </c>
      <c r="K105" s="27">
        <v>1</v>
      </c>
      <c r="L105" s="27">
        <f t="shared" si="18"/>
        <v>0.5</v>
      </c>
      <c r="M105" s="27">
        <f t="shared" si="19"/>
        <v>19</v>
      </c>
      <c r="N105" s="27">
        <f>SUM(M105:M114)</f>
        <v>200.64</v>
      </c>
      <c r="O105" s="30">
        <f>ROUNDUP(N105,0)</f>
        <v>201</v>
      </c>
      <c r="P105" s="34">
        <v>1900</v>
      </c>
      <c r="Q105" s="35">
        <f>J105+O105-P105</f>
        <v>0</v>
      </c>
    </row>
    <row r="106" spans="1:17" ht="15.75" customHeight="1">
      <c r="A106" s="26" t="s">
        <v>34</v>
      </c>
      <c r="B106" s="27" t="s">
        <v>14</v>
      </c>
      <c r="C106" s="28" t="s">
        <v>41</v>
      </c>
      <c r="D106" s="29">
        <v>321.31</v>
      </c>
      <c r="E106" s="30">
        <v>0.53</v>
      </c>
      <c r="F106" s="31" t="s">
        <v>96</v>
      </c>
      <c r="G106" s="32">
        <f t="shared" si="12"/>
        <v>170.29430000000002</v>
      </c>
      <c r="H106" s="28">
        <f aca="true" t="shared" si="20" ref="H106:H114">ROUNDUP(G106*1.15,1)</f>
        <v>195.9</v>
      </c>
      <c r="I106" s="33"/>
      <c r="J106" s="30"/>
      <c r="K106" s="27">
        <v>1</v>
      </c>
      <c r="L106" s="27">
        <f t="shared" si="18"/>
        <v>0.53</v>
      </c>
      <c r="M106" s="27">
        <f t="shared" si="19"/>
        <v>20.14</v>
      </c>
      <c r="N106" s="27"/>
      <c r="O106" s="30"/>
      <c r="P106" s="34"/>
      <c r="Q106" s="35"/>
    </row>
    <row r="107" spans="1:17" ht="15.75" customHeight="1">
      <c r="A107" s="26" t="s">
        <v>34</v>
      </c>
      <c r="B107" s="27" t="s">
        <v>14</v>
      </c>
      <c r="C107" s="28" t="s">
        <v>49</v>
      </c>
      <c r="D107" s="29">
        <v>228.13</v>
      </c>
      <c r="E107" s="30">
        <v>0.5</v>
      </c>
      <c r="F107" s="31" t="s">
        <v>96</v>
      </c>
      <c r="G107" s="32">
        <f t="shared" si="12"/>
        <v>114.065</v>
      </c>
      <c r="H107" s="28">
        <f t="shared" si="20"/>
        <v>131.2</v>
      </c>
      <c r="I107" s="33"/>
      <c r="J107" s="30"/>
      <c r="K107" s="27">
        <v>1</v>
      </c>
      <c r="L107" s="27">
        <f t="shared" si="18"/>
        <v>0.5</v>
      </c>
      <c r="M107" s="27">
        <f t="shared" si="19"/>
        <v>19</v>
      </c>
      <c r="N107" s="27"/>
      <c r="O107" s="30"/>
      <c r="P107" s="34"/>
      <c r="Q107" s="35"/>
    </row>
    <row r="108" spans="1:17" ht="15.75" customHeight="1">
      <c r="A108" s="26" t="s">
        <v>34</v>
      </c>
      <c r="B108" s="27" t="s">
        <v>14</v>
      </c>
      <c r="C108" s="28" t="s">
        <v>50</v>
      </c>
      <c r="D108" s="29">
        <v>228.13</v>
      </c>
      <c r="E108" s="30">
        <v>1</v>
      </c>
      <c r="F108" s="31" t="s">
        <v>96</v>
      </c>
      <c r="G108" s="32">
        <f t="shared" si="12"/>
        <v>228.13</v>
      </c>
      <c r="H108" s="28">
        <f t="shared" si="20"/>
        <v>262.40000000000003</v>
      </c>
      <c r="I108" s="33"/>
      <c r="J108" s="30"/>
      <c r="K108" s="27">
        <v>1</v>
      </c>
      <c r="L108" s="27">
        <f t="shared" si="18"/>
        <v>1</v>
      </c>
      <c r="M108" s="27">
        <f t="shared" si="19"/>
        <v>38</v>
      </c>
      <c r="N108" s="27"/>
      <c r="O108" s="30"/>
      <c r="P108" s="34"/>
      <c r="Q108" s="35"/>
    </row>
    <row r="109" spans="1:17" ht="15.75" customHeight="1">
      <c r="A109" s="26" t="s">
        <v>34</v>
      </c>
      <c r="B109" s="27" t="s">
        <v>14</v>
      </c>
      <c r="C109" s="28" t="s">
        <v>105</v>
      </c>
      <c r="D109" s="29">
        <v>240</v>
      </c>
      <c r="E109" s="30">
        <v>0.5</v>
      </c>
      <c r="F109" s="31" t="s">
        <v>96</v>
      </c>
      <c r="G109" s="32">
        <f t="shared" si="12"/>
        <v>120</v>
      </c>
      <c r="H109" s="28">
        <f t="shared" si="20"/>
        <v>138</v>
      </c>
      <c r="I109" s="33"/>
      <c r="J109" s="30"/>
      <c r="K109" s="27">
        <v>1</v>
      </c>
      <c r="L109" s="27">
        <f t="shared" si="18"/>
        <v>0.5</v>
      </c>
      <c r="M109" s="27">
        <f t="shared" si="19"/>
        <v>19</v>
      </c>
      <c r="N109" s="27"/>
      <c r="O109" s="30"/>
      <c r="P109" s="34"/>
      <c r="Q109" s="35"/>
    </row>
    <row r="110" spans="1:17" ht="15.75" customHeight="1">
      <c r="A110" s="26" t="s">
        <v>34</v>
      </c>
      <c r="B110" s="27" t="s">
        <v>14</v>
      </c>
      <c r="C110" s="28" t="s">
        <v>23</v>
      </c>
      <c r="D110" s="29">
        <v>302.62</v>
      </c>
      <c r="E110" s="30">
        <v>0.5</v>
      </c>
      <c r="F110" s="31" t="s">
        <v>96</v>
      </c>
      <c r="G110" s="32">
        <f t="shared" si="12"/>
        <v>151.31</v>
      </c>
      <c r="H110" s="28">
        <f t="shared" si="20"/>
        <v>174.1</v>
      </c>
      <c r="I110" s="33"/>
      <c r="J110" s="30"/>
      <c r="K110" s="27">
        <v>1</v>
      </c>
      <c r="L110" s="27">
        <f t="shared" si="18"/>
        <v>0.5</v>
      </c>
      <c r="M110" s="27">
        <f t="shared" si="19"/>
        <v>19</v>
      </c>
      <c r="N110" s="27"/>
      <c r="O110" s="30"/>
      <c r="P110" s="34"/>
      <c r="Q110" s="35"/>
    </row>
    <row r="111" spans="1:17" ht="15.75" customHeight="1">
      <c r="A111" s="26" t="s">
        <v>34</v>
      </c>
      <c r="B111" s="27" t="s">
        <v>14</v>
      </c>
      <c r="C111" s="28" t="s">
        <v>16</v>
      </c>
      <c r="D111" s="29">
        <v>257.05</v>
      </c>
      <c r="E111" s="30">
        <v>0.5</v>
      </c>
      <c r="F111" s="31" t="s">
        <v>96</v>
      </c>
      <c r="G111" s="32">
        <f t="shared" si="12"/>
        <v>128.525</v>
      </c>
      <c r="H111" s="28">
        <f t="shared" si="20"/>
        <v>147.9</v>
      </c>
      <c r="I111" s="33"/>
      <c r="J111" s="30"/>
      <c r="K111" s="27">
        <v>1</v>
      </c>
      <c r="L111" s="27">
        <f t="shared" si="18"/>
        <v>0.5</v>
      </c>
      <c r="M111" s="27">
        <f t="shared" si="19"/>
        <v>19</v>
      </c>
      <c r="N111" s="27"/>
      <c r="O111" s="30"/>
      <c r="P111" s="34"/>
      <c r="Q111" s="35"/>
    </row>
    <row r="112" spans="1:17" ht="15.75" customHeight="1">
      <c r="A112" s="26" t="s">
        <v>34</v>
      </c>
      <c r="B112" s="27" t="s">
        <v>14</v>
      </c>
      <c r="C112" s="28" t="s">
        <v>66</v>
      </c>
      <c r="D112" s="29">
        <v>250</v>
      </c>
      <c r="E112" s="30">
        <v>0.5</v>
      </c>
      <c r="F112" s="31" t="s">
        <v>96</v>
      </c>
      <c r="G112" s="32">
        <f t="shared" si="12"/>
        <v>125</v>
      </c>
      <c r="H112" s="28">
        <f t="shared" si="20"/>
        <v>143.79999999999998</v>
      </c>
      <c r="I112" s="33"/>
      <c r="J112" s="30"/>
      <c r="K112" s="27">
        <v>1</v>
      </c>
      <c r="L112" s="27">
        <f t="shared" si="18"/>
        <v>0.5</v>
      </c>
      <c r="M112" s="27">
        <f t="shared" si="19"/>
        <v>19</v>
      </c>
      <c r="N112" s="27"/>
      <c r="O112" s="30"/>
      <c r="P112" s="34"/>
      <c r="Q112" s="35"/>
    </row>
    <row r="113" spans="1:17" ht="15.75" customHeight="1">
      <c r="A113" s="26" t="s">
        <v>34</v>
      </c>
      <c r="B113" s="27" t="s">
        <v>84</v>
      </c>
      <c r="C113" s="28" t="s">
        <v>109</v>
      </c>
      <c r="D113" s="29">
        <v>348.28</v>
      </c>
      <c r="E113" s="30">
        <v>0.5</v>
      </c>
      <c r="F113" s="31" t="s">
        <v>96</v>
      </c>
      <c r="G113" s="32">
        <f t="shared" si="12"/>
        <v>174.14</v>
      </c>
      <c r="H113" s="28">
        <f t="shared" si="20"/>
        <v>200.29999999999998</v>
      </c>
      <c r="I113" s="33"/>
      <c r="J113" s="30"/>
      <c r="K113" s="27">
        <v>1</v>
      </c>
      <c r="L113" s="27">
        <f t="shared" si="18"/>
        <v>0.5</v>
      </c>
      <c r="M113" s="27">
        <f t="shared" si="19"/>
        <v>19</v>
      </c>
      <c r="N113" s="27"/>
      <c r="O113" s="30"/>
      <c r="P113" s="34"/>
      <c r="Q113" s="35"/>
    </row>
    <row r="114" spans="1:17" ht="15.75" customHeight="1">
      <c r="A114" s="26" t="s">
        <v>34</v>
      </c>
      <c r="B114" s="27" t="s">
        <v>12</v>
      </c>
      <c r="C114" s="28" t="s">
        <v>73</v>
      </c>
      <c r="D114" s="29">
        <v>134.34</v>
      </c>
      <c r="E114" s="30">
        <v>1</v>
      </c>
      <c r="F114" s="31" t="s">
        <v>96</v>
      </c>
      <c r="G114" s="32">
        <f t="shared" si="12"/>
        <v>134.34</v>
      </c>
      <c r="H114" s="28">
        <f t="shared" si="20"/>
        <v>154.5</v>
      </c>
      <c r="I114" s="33"/>
      <c r="J114" s="30"/>
      <c r="K114" s="27">
        <v>0.25</v>
      </c>
      <c r="L114" s="27">
        <f t="shared" si="18"/>
        <v>0.25</v>
      </c>
      <c r="M114" s="27">
        <f t="shared" si="19"/>
        <v>9.5</v>
      </c>
      <c r="N114" s="27"/>
      <c r="O114" s="30"/>
      <c r="P114" s="34"/>
      <c r="Q114" s="35"/>
    </row>
    <row r="115" spans="1:17" ht="15.75" customHeight="1">
      <c r="A115" s="3" t="s">
        <v>56</v>
      </c>
      <c r="B115" s="11" t="s">
        <v>71</v>
      </c>
      <c r="C115" s="1" t="s">
        <v>102</v>
      </c>
      <c r="D115" s="2">
        <v>383.48</v>
      </c>
      <c r="E115" s="4">
        <v>1.8</v>
      </c>
      <c r="F115" s="8" t="s">
        <v>96</v>
      </c>
      <c r="G115" s="12">
        <f t="shared" si="12"/>
        <v>690.264</v>
      </c>
      <c r="H115" s="1">
        <f>ROUNDUP(G115*1.14,1)</f>
        <v>787</v>
      </c>
      <c r="I115" s="19">
        <f>H115</f>
        <v>787</v>
      </c>
      <c r="J115" s="4">
        <f>ROUNDUP(I115,0)</f>
        <v>787</v>
      </c>
      <c r="K115" s="11">
        <v>1</v>
      </c>
      <c r="L115" s="11">
        <f t="shared" si="18"/>
        <v>1.8</v>
      </c>
      <c r="M115" s="11">
        <f t="shared" si="19"/>
        <v>68.4</v>
      </c>
      <c r="N115" s="11">
        <f>M115</f>
        <v>68.4</v>
      </c>
      <c r="O115" s="4">
        <f>ROUNDUP(N115,0)</f>
        <v>69</v>
      </c>
      <c r="P115" s="9">
        <v>856</v>
      </c>
      <c r="Q115" s="23">
        <f>J115+O115-P115</f>
        <v>0</v>
      </c>
    </row>
    <row r="116" spans="1:17" ht="15.75" customHeight="1">
      <c r="A116" s="26" t="s">
        <v>22</v>
      </c>
      <c r="B116" s="27" t="s">
        <v>14</v>
      </c>
      <c r="C116" s="28" t="s">
        <v>52</v>
      </c>
      <c r="D116" s="29">
        <v>257.05</v>
      </c>
      <c r="E116" s="30">
        <v>1</v>
      </c>
      <c r="F116" s="31" t="s">
        <v>96</v>
      </c>
      <c r="G116" s="32">
        <f t="shared" si="12"/>
        <v>257.05</v>
      </c>
      <c r="H116" s="28">
        <f>ROUNDUP(G116*1.14,1)</f>
        <v>293.1</v>
      </c>
      <c r="I116" s="33">
        <f>SUM(H116:H119)</f>
        <v>1180</v>
      </c>
      <c r="J116" s="30">
        <f>ROUNDUP(I116,0)</f>
        <v>1180</v>
      </c>
      <c r="K116" s="27">
        <v>1</v>
      </c>
      <c r="L116" s="27">
        <f t="shared" si="18"/>
        <v>1</v>
      </c>
      <c r="M116" s="27">
        <f t="shared" si="19"/>
        <v>38</v>
      </c>
      <c r="N116" s="27">
        <f>SUM(M116:M119)</f>
        <v>140.6</v>
      </c>
      <c r="O116" s="30">
        <f>ROUNDUP(N116,0)</f>
        <v>141</v>
      </c>
      <c r="P116" s="34">
        <f>885+436</f>
        <v>1321</v>
      </c>
      <c r="Q116" s="35">
        <f>J116+O116-P116</f>
        <v>0</v>
      </c>
    </row>
    <row r="117" spans="1:17" ht="15.75" customHeight="1">
      <c r="A117" s="26" t="s">
        <v>22</v>
      </c>
      <c r="B117" s="27" t="s">
        <v>14</v>
      </c>
      <c r="C117" s="28" t="s">
        <v>16</v>
      </c>
      <c r="D117" s="29">
        <v>257.05</v>
      </c>
      <c r="E117" s="30">
        <v>1</v>
      </c>
      <c r="F117" s="31" t="s">
        <v>96</v>
      </c>
      <c r="G117" s="32">
        <f t="shared" si="12"/>
        <v>257.05</v>
      </c>
      <c r="H117" s="28">
        <f>ROUNDUP(G117*1.14,1)</f>
        <v>293.1</v>
      </c>
      <c r="I117" s="33"/>
      <c r="J117" s="30"/>
      <c r="K117" s="27">
        <v>1</v>
      </c>
      <c r="L117" s="27">
        <f t="shared" si="18"/>
        <v>1</v>
      </c>
      <c r="M117" s="27">
        <f t="shared" si="19"/>
        <v>38</v>
      </c>
      <c r="N117" s="27"/>
      <c r="O117" s="30"/>
      <c r="P117" s="34"/>
      <c r="Q117" s="35"/>
    </row>
    <row r="118" spans="1:17" ht="15.75" customHeight="1">
      <c r="A118" s="26" t="s">
        <v>22</v>
      </c>
      <c r="B118" s="27" t="s">
        <v>14</v>
      </c>
      <c r="C118" s="28" t="s">
        <v>79</v>
      </c>
      <c r="D118" s="29">
        <v>287.62</v>
      </c>
      <c r="E118" s="30">
        <v>1.2</v>
      </c>
      <c r="F118" s="31" t="s">
        <v>96</v>
      </c>
      <c r="G118" s="32">
        <f>D118*E118</f>
        <v>345.144</v>
      </c>
      <c r="H118" s="28">
        <f>ROUNDUP(G118*1.14,1)</f>
        <v>393.5</v>
      </c>
      <c r="I118" s="33"/>
      <c r="J118" s="30"/>
      <c r="K118" s="27">
        <v>1</v>
      </c>
      <c r="L118" s="27">
        <f>K118*E118</f>
        <v>1.2</v>
      </c>
      <c r="M118" s="27">
        <f>$R$1*L118</f>
        <v>45.6</v>
      </c>
      <c r="N118" s="27"/>
      <c r="O118" s="30"/>
      <c r="P118" s="34"/>
      <c r="Q118" s="35"/>
    </row>
    <row r="119" spans="1:17" ht="15.75" customHeight="1">
      <c r="A119" s="26" t="s">
        <v>22</v>
      </c>
      <c r="B119" s="27" t="s">
        <v>84</v>
      </c>
      <c r="C119" s="28" t="s">
        <v>109</v>
      </c>
      <c r="D119" s="29">
        <v>348.28</v>
      </c>
      <c r="E119" s="30">
        <v>0.5</v>
      </c>
      <c r="F119" s="31" t="s">
        <v>96</v>
      </c>
      <c r="G119" s="32">
        <f t="shared" si="12"/>
        <v>174.14</v>
      </c>
      <c r="H119" s="28">
        <f>ROUNDUP(G119*1.15,1)</f>
        <v>200.29999999999998</v>
      </c>
      <c r="I119" s="33"/>
      <c r="J119" s="30"/>
      <c r="K119" s="27">
        <v>1</v>
      </c>
      <c r="L119" s="27">
        <f t="shared" si="18"/>
        <v>0.5</v>
      </c>
      <c r="M119" s="27">
        <f t="shared" si="19"/>
        <v>19</v>
      </c>
      <c r="N119" s="27"/>
      <c r="O119" s="30"/>
      <c r="P119" s="34"/>
      <c r="Q119" s="35"/>
    </row>
    <row r="120" spans="1:17" ht="15.75" customHeight="1">
      <c r="A120" s="3" t="s">
        <v>62</v>
      </c>
      <c r="B120" s="11" t="s">
        <v>14</v>
      </c>
      <c r="C120" s="1" t="s">
        <v>16</v>
      </c>
      <c r="D120" s="2">
        <v>257.05</v>
      </c>
      <c r="E120" s="4">
        <v>0.5</v>
      </c>
      <c r="F120" s="8" t="s">
        <v>96</v>
      </c>
      <c r="G120" s="12">
        <f t="shared" si="12"/>
        <v>128.525</v>
      </c>
      <c r="H120" s="1">
        <f>ROUNDUP(G120*1.15,1)</f>
        <v>147.9</v>
      </c>
      <c r="I120" s="19">
        <f>SUM(H120:H121)</f>
        <v>359.5</v>
      </c>
      <c r="J120" s="4">
        <f>ROUNDUP(I120,0)</f>
        <v>360</v>
      </c>
      <c r="K120" s="11">
        <v>1</v>
      </c>
      <c r="L120" s="11">
        <f t="shared" si="18"/>
        <v>0.5</v>
      </c>
      <c r="M120" s="11">
        <f t="shared" si="19"/>
        <v>19</v>
      </c>
      <c r="N120" s="11">
        <f>SUM(M120:M121)</f>
        <v>37.239999999999995</v>
      </c>
      <c r="O120" s="4">
        <f>ROUNDUP(N120,0)</f>
        <v>38</v>
      </c>
      <c r="P120" s="9">
        <v>398</v>
      </c>
      <c r="Q120" s="23">
        <f>J120+O120-P120</f>
        <v>0</v>
      </c>
    </row>
    <row r="121" spans="1:17" ht="15.75" customHeight="1">
      <c r="A121" s="3" t="s">
        <v>62</v>
      </c>
      <c r="B121" s="11" t="s">
        <v>11</v>
      </c>
      <c r="C121" s="1" t="s">
        <v>67</v>
      </c>
      <c r="D121" s="2">
        <v>383.23</v>
      </c>
      <c r="E121" s="4">
        <v>0.48</v>
      </c>
      <c r="F121" s="8" t="s">
        <v>96</v>
      </c>
      <c r="G121" s="12">
        <f t="shared" si="12"/>
        <v>183.9504</v>
      </c>
      <c r="H121" s="1">
        <f>ROUNDUP(G121*1.15,1)</f>
        <v>211.6</v>
      </c>
      <c r="I121" s="19"/>
      <c r="J121" s="4"/>
      <c r="K121" s="11">
        <v>1</v>
      </c>
      <c r="L121" s="11">
        <f t="shared" si="18"/>
        <v>0.48</v>
      </c>
      <c r="M121" s="11">
        <f t="shared" si="19"/>
        <v>18.24</v>
      </c>
      <c r="N121" s="11"/>
      <c r="O121" s="4"/>
      <c r="P121" s="9"/>
      <c r="Q121" s="23"/>
    </row>
    <row r="122" spans="1:17" ht="15.75" customHeight="1">
      <c r="A122" s="26" t="s">
        <v>87</v>
      </c>
      <c r="B122" s="27" t="s">
        <v>14</v>
      </c>
      <c r="C122" s="28" t="s">
        <v>88</v>
      </c>
      <c r="D122" s="29">
        <v>215</v>
      </c>
      <c r="E122" s="30">
        <v>1</v>
      </c>
      <c r="F122" s="31" t="s">
        <v>96</v>
      </c>
      <c r="G122" s="32">
        <f aca="true" t="shared" si="21" ref="G122:G156">D122*E122</f>
        <v>215</v>
      </c>
      <c r="H122" s="28">
        <f aca="true" t="shared" si="22" ref="H122:H133">ROUNDUP(G122*1.14,1)</f>
        <v>245.1</v>
      </c>
      <c r="I122" s="33">
        <f>SUM(H122:H132)</f>
        <v>3383.1</v>
      </c>
      <c r="J122" s="30">
        <f>ROUNDUP(I122,0)</f>
        <v>3384</v>
      </c>
      <c r="K122" s="27">
        <v>1</v>
      </c>
      <c r="L122" s="27">
        <f t="shared" si="18"/>
        <v>1</v>
      </c>
      <c r="M122" s="27">
        <f t="shared" si="19"/>
        <v>38</v>
      </c>
      <c r="N122" s="27">
        <f>SUM(M122:M132)</f>
        <v>456</v>
      </c>
      <c r="O122" s="30">
        <f>ROUNDUP(N122,0)</f>
        <v>456</v>
      </c>
      <c r="P122" s="34">
        <f>3670+170</f>
        <v>3840</v>
      </c>
      <c r="Q122" s="35">
        <f>J122+O122-P122</f>
        <v>0</v>
      </c>
    </row>
    <row r="123" spans="1:17" ht="15.75" customHeight="1">
      <c r="A123" s="26" t="s">
        <v>87</v>
      </c>
      <c r="B123" s="27" t="s">
        <v>14</v>
      </c>
      <c r="C123" s="28" t="s">
        <v>89</v>
      </c>
      <c r="D123" s="29">
        <v>215</v>
      </c>
      <c r="E123" s="30">
        <v>1.5</v>
      </c>
      <c r="F123" s="31" t="s">
        <v>96</v>
      </c>
      <c r="G123" s="32">
        <f t="shared" si="21"/>
        <v>322.5</v>
      </c>
      <c r="H123" s="28">
        <f t="shared" si="22"/>
        <v>367.70000000000005</v>
      </c>
      <c r="I123" s="33"/>
      <c r="J123" s="30"/>
      <c r="K123" s="27">
        <v>1</v>
      </c>
      <c r="L123" s="27">
        <f aca="true" t="shared" si="23" ref="L123:L132">K123*E123</f>
        <v>1.5</v>
      </c>
      <c r="M123" s="27">
        <f aca="true" t="shared" si="24" ref="M123:M132">$R$1*L123</f>
        <v>57</v>
      </c>
      <c r="N123" s="27"/>
      <c r="O123" s="30"/>
      <c r="P123" s="34"/>
      <c r="Q123" s="35"/>
    </row>
    <row r="124" spans="1:17" ht="15.75" customHeight="1">
      <c r="A124" s="26" t="s">
        <v>87</v>
      </c>
      <c r="B124" s="27" t="s">
        <v>14</v>
      </c>
      <c r="C124" s="28" t="s">
        <v>27</v>
      </c>
      <c r="D124" s="29">
        <v>257.05</v>
      </c>
      <c r="E124" s="30">
        <v>1</v>
      </c>
      <c r="F124" s="31" t="s">
        <v>96</v>
      </c>
      <c r="G124" s="32">
        <f t="shared" si="21"/>
        <v>257.05</v>
      </c>
      <c r="H124" s="28">
        <f t="shared" si="22"/>
        <v>293.1</v>
      </c>
      <c r="I124" s="33"/>
      <c r="J124" s="30"/>
      <c r="K124" s="27">
        <v>1</v>
      </c>
      <c r="L124" s="27">
        <f t="shared" si="23"/>
        <v>1</v>
      </c>
      <c r="M124" s="27">
        <f t="shared" si="24"/>
        <v>38</v>
      </c>
      <c r="N124" s="27"/>
      <c r="O124" s="30"/>
      <c r="P124" s="34"/>
      <c r="Q124" s="35"/>
    </row>
    <row r="125" spans="1:17" ht="15.75" customHeight="1">
      <c r="A125" s="26" t="s">
        <v>87</v>
      </c>
      <c r="B125" s="27" t="s">
        <v>14</v>
      </c>
      <c r="C125" s="28" t="s">
        <v>91</v>
      </c>
      <c r="D125" s="29">
        <v>257.05</v>
      </c>
      <c r="E125" s="30">
        <v>1</v>
      </c>
      <c r="F125" s="31" t="s">
        <v>96</v>
      </c>
      <c r="G125" s="32">
        <f t="shared" si="21"/>
        <v>257.05</v>
      </c>
      <c r="H125" s="28">
        <f t="shared" si="22"/>
        <v>293.1</v>
      </c>
      <c r="I125" s="33"/>
      <c r="J125" s="30"/>
      <c r="K125" s="27">
        <v>1</v>
      </c>
      <c r="L125" s="27">
        <f t="shared" si="23"/>
        <v>1</v>
      </c>
      <c r="M125" s="27">
        <f t="shared" si="24"/>
        <v>38</v>
      </c>
      <c r="N125" s="27"/>
      <c r="O125" s="30"/>
      <c r="P125" s="34"/>
      <c r="Q125" s="35"/>
    </row>
    <row r="126" spans="1:17" ht="15.75" customHeight="1">
      <c r="A126" s="26" t="s">
        <v>87</v>
      </c>
      <c r="B126" s="27" t="s">
        <v>14</v>
      </c>
      <c r="C126" s="28" t="s">
        <v>92</v>
      </c>
      <c r="D126" s="29">
        <v>240</v>
      </c>
      <c r="E126" s="30">
        <v>1</v>
      </c>
      <c r="F126" s="31" t="s">
        <v>96</v>
      </c>
      <c r="G126" s="32">
        <f t="shared" si="21"/>
        <v>240</v>
      </c>
      <c r="H126" s="28">
        <f t="shared" si="22"/>
        <v>273.6</v>
      </c>
      <c r="I126" s="33"/>
      <c r="J126" s="30"/>
      <c r="K126" s="27">
        <v>1</v>
      </c>
      <c r="L126" s="27">
        <f t="shared" si="23"/>
        <v>1</v>
      </c>
      <c r="M126" s="27">
        <f t="shared" si="24"/>
        <v>38</v>
      </c>
      <c r="N126" s="27"/>
      <c r="O126" s="30"/>
      <c r="P126" s="34"/>
      <c r="Q126" s="35"/>
    </row>
    <row r="127" spans="1:17" ht="15.75" customHeight="1">
      <c r="A127" s="26" t="s">
        <v>87</v>
      </c>
      <c r="B127" s="27" t="s">
        <v>14</v>
      </c>
      <c r="C127" s="28" t="s">
        <v>23</v>
      </c>
      <c r="D127" s="29">
        <v>302.62</v>
      </c>
      <c r="E127" s="30">
        <v>1</v>
      </c>
      <c r="F127" s="31" t="s">
        <v>96</v>
      </c>
      <c r="G127" s="32">
        <f t="shared" si="21"/>
        <v>302.62</v>
      </c>
      <c r="H127" s="28">
        <f t="shared" si="22"/>
        <v>345</v>
      </c>
      <c r="I127" s="33"/>
      <c r="J127" s="30"/>
      <c r="K127" s="27">
        <v>1</v>
      </c>
      <c r="L127" s="27">
        <f t="shared" si="23"/>
        <v>1</v>
      </c>
      <c r="M127" s="27">
        <f t="shared" si="24"/>
        <v>38</v>
      </c>
      <c r="N127" s="27"/>
      <c r="O127" s="30"/>
      <c r="P127" s="34"/>
      <c r="Q127" s="35"/>
    </row>
    <row r="128" spans="1:17" ht="15.75" customHeight="1">
      <c r="A128" s="26" t="s">
        <v>87</v>
      </c>
      <c r="B128" s="27" t="s">
        <v>14</v>
      </c>
      <c r="C128" s="28" t="s">
        <v>93</v>
      </c>
      <c r="D128" s="29">
        <v>282.22</v>
      </c>
      <c r="E128" s="30">
        <v>1</v>
      </c>
      <c r="F128" s="31" t="s">
        <v>96</v>
      </c>
      <c r="G128" s="32">
        <f t="shared" si="21"/>
        <v>282.22</v>
      </c>
      <c r="H128" s="28">
        <f t="shared" si="22"/>
        <v>321.8</v>
      </c>
      <c r="I128" s="33"/>
      <c r="J128" s="30"/>
      <c r="K128" s="27">
        <v>1</v>
      </c>
      <c r="L128" s="27">
        <f t="shared" si="23"/>
        <v>1</v>
      </c>
      <c r="M128" s="27">
        <f t="shared" si="24"/>
        <v>38</v>
      </c>
      <c r="N128" s="27"/>
      <c r="O128" s="30"/>
      <c r="P128" s="34"/>
      <c r="Q128" s="35"/>
    </row>
    <row r="129" spans="1:17" ht="15.75" customHeight="1">
      <c r="A129" s="26" t="s">
        <v>87</v>
      </c>
      <c r="B129" s="27" t="s">
        <v>14</v>
      </c>
      <c r="C129" s="28" t="s">
        <v>94</v>
      </c>
      <c r="D129" s="29">
        <v>240</v>
      </c>
      <c r="E129" s="30">
        <v>1</v>
      </c>
      <c r="F129" s="31" t="s">
        <v>96</v>
      </c>
      <c r="G129" s="32">
        <f t="shared" si="21"/>
        <v>240</v>
      </c>
      <c r="H129" s="28">
        <f t="shared" si="22"/>
        <v>273.6</v>
      </c>
      <c r="I129" s="33"/>
      <c r="J129" s="30"/>
      <c r="K129" s="27">
        <v>1</v>
      </c>
      <c r="L129" s="27">
        <f t="shared" si="23"/>
        <v>1</v>
      </c>
      <c r="M129" s="27">
        <f t="shared" si="24"/>
        <v>38</v>
      </c>
      <c r="N129" s="27"/>
      <c r="O129" s="30"/>
      <c r="P129" s="34"/>
      <c r="Q129" s="35"/>
    </row>
    <row r="130" spans="1:17" ht="15.75" customHeight="1">
      <c r="A130" s="26" t="s">
        <v>87</v>
      </c>
      <c r="B130" s="27" t="s">
        <v>14</v>
      </c>
      <c r="C130" s="28" t="s">
        <v>95</v>
      </c>
      <c r="D130" s="29">
        <v>215</v>
      </c>
      <c r="E130" s="30">
        <v>1.5</v>
      </c>
      <c r="F130" s="31" t="s">
        <v>96</v>
      </c>
      <c r="G130" s="32">
        <f t="shared" si="21"/>
        <v>322.5</v>
      </c>
      <c r="H130" s="28">
        <f t="shared" si="22"/>
        <v>367.70000000000005</v>
      </c>
      <c r="I130" s="33"/>
      <c r="J130" s="30"/>
      <c r="K130" s="27">
        <v>1</v>
      </c>
      <c r="L130" s="27">
        <f t="shared" si="23"/>
        <v>1.5</v>
      </c>
      <c r="M130" s="27">
        <f t="shared" si="24"/>
        <v>57</v>
      </c>
      <c r="N130" s="27"/>
      <c r="O130" s="30"/>
      <c r="P130" s="34"/>
      <c r="Q130" s="35"/>
    </row>
    <row r="131" spans="1:17" ht="15.75" customHeight="1">
      <c r="A131" s="26" t="s">
        <v>87</v>
      </c>
      <c r="B131" s="27" t="s">
        <v>14</v>
      </c>
      <c r="C131" s="28" t="s">
        <v>113</v>
      </c>
      <c r="D131" s="29">
        <v>278.42</v>
      </c>
      <c r="E131" s="30">
        <v>1</v>
      </c>
      <c r="F131" s="31" t="s">
        <v>96</v>
      </c>
      <c r="G131" s="32">
        <f t="shared" si="21"/>
        <v>278.42</v>
      </c>
      <c r="H131" s="28">
        <f t="shared" si="22"/>
        <v>317.40000000000003</v>
      </c>
      <c r="I131" s="33"/>
      <c r="J131" s="30"/>
      <c r="K131" s="27">
        <v>1</v>
      </c>
      <c r="L131" s="27">
        <f t="shared" si="23"/>
        <v>1</v>
      </c>
      <c r="M131" s="27">
        <f t="shared" si="24"/>
        <v>38</v>
      </c>
      <c r="N131" s="27"/>
      <c r="O131" s="30"/>
      <c r="P131" s="34"/>
      <c r="Q131" s="35"/>
    </row>
    <row r="132" spans="1:17" ht="15.75" customHeight="1">
      <c r="A132" s="26" t="s">
        <v>87</v>
      </c>
      <c r="B132" s="27" t="s">
        <v>14</v>
      </c>
      <c r="C132" s="28" t="s">
        <v>90</v>
      </c>
      <c r="D132" s="29">
        <v>250</v>
      </c>
      <c r="E132" s="30">
        <v>1</v>
      </c>
      <c r="F132" s="31" t="s">
        <v>96</v>
      </c>
      <c r="G132" s="32">
        <f t="shared" si="21"/>
        <v>250</v>
      </c>
      <c r="H132" s="28">
        <f t="shared" si="22"/>
        <v>285</v>
      </c>
      <c r="I132" s="33"/>
      <c r="J132" s="30"/>
      <c r="K132" s="27">
        <v>1</v>
      </c>
      <c r="L132" s="27">
        <f t="shared" si="23"/>
        <v>1</v>
      </c>
      <c r="M132" s="27">
        <f t="shared" si="24"/>
        <v>38</v>
      </c>
      <c r="N132" s="27"/>
      <c r="O132" s="30"/>
      <c r="P132" s="34"/>
      <c r="Q132" s="35"/>
    </row>
    <row r="133" spans="1:17" ht="15.75" customHeight="1">
      <c r="A133" s="3" t="s">
        <v>45</v>
      </c>
      <c r="B133" s="11" t="s">
        <v>14</v>
      </c>
      <c r="C133" s="1" t="s">
        <v>27</v>
      </c>
      <c r="D133" s="2">
        <v>257.05</v>
      </c>
      <c r="E133" s="4">
        <v>1</v>
      </c>
      <c r="F133" s="8" t="s">
        <v>96</v>
      </c>
      <c r="G133" s="12">
        <f t="shared" si="21"/>
        <v>257.05</v>
      </c>
      <c r="H133" s="1">
        <f t="shared" si="22"/>
        <v>293.1</v>
      </c>
      <c r="I133" s="19">
        <f>SUM(H133:H136)</f>
        <v>1135.4</v>
      </c>
      <c r="J133" s="4">
        <f>ROUNDUP(I133,0)</f>
        <v>1136</v>
      </c>
      <c r="K133" s="11">
        <v>1</v>
      </c>
      <c r="L133" s="11">
        <f t="shared" si="18"/>
        <v>1</v>
      </c>
      <c r="M133" s="11">
        <f t="shared" si="19"/>
        <v>38</v>
      </c>
      <c r="N133" s="11">
        <f>SUM(M133:M136)</f>
        <v>110.19999999999999</v>
      </c>
      <c r="O133" s="4">
        <f>ROUNDUP(N133,0)</f>
        <v>111</v>
      </c>
      <c r="P133" s="9">
        <v>1247</v>
      </c>
      <c r="Q133" s="23">
        <f>J133+O133-P133</f>
        <v>0</v>
      </c>
    </row>
    <row r="134" spans="1:17" ht="15.75" customHeight="1">
      <c r="A134" s="3" t="s">
        <v>45</v>
      </c>
      <c r="B134" s="11" t="s">
        <v>14</v>
      </c>
      <c r="C134" s="1" t="s">
        <v>21</v>
      </c>
      <c r="D134" s="2">
        <v>245.05</v>
      </c>
      <c r="E134" s="4">
        <v>0.5</v>
      </c>
      <c r="F134" s="8" t="s">
        <v>96</v>
      </c>
      <c r="G134" s="12">
        <f t="shared" si="21"/>
        <v>122.525</v>
      </c>
      <c r="H134" s="1">
        <f>ROUNDUP(G134*1.15,1)</f>
        <v>141</v>
      </c>
      <c r="I134" s="19"/>
      <c r="J134" s="4"/>
      <c r="K134" s="11">
        <v>1</v>
      </c>
      <c r="L134" s="11">
        <f t="shared" si="18"/>
        <v>0.5</v>
      </c>
      <c r="M134" s="11">
        <f t="shared" si="19"/>
        <v>19</v>
      </c>
      <c r="N134" s="11"/>
      <c r="O134" s="4"/>
      <c r="P134" s="9"/>
      <c r="Q134" s="23"/>
    </row>
    <row r="135" spans="1:17" ht="15.75" customHeight="1">
      <c r="A135" s="3" t="s">
        <v>45</v>
      </c>
      <c r="B135" s="11" t="s">
        <v>14</v>
      </c>
      <c r="C135" s="1" t="s">
        <v>16</v>
      </c>
      <c r="D135" s="2">
        <v>257.05</v>
      </c>
      <c r="E135" s="4">
        <v>0.5</v>
      </c>
      <c r="F135" s="8" t="s">
        <v>96</v>
      </c>
      <c r="G135" s="12">
        <f t="shared" si="21"/>
        <v>128.525</v>
      </c>
      <c r="H135" s="1">
        <f>ROUNDUP(G135*1.15,1)</f>
        <v>147.9</v>
      </c>
      <c r="I135" s="19"/>
      <c r="J135" s="4"/>
      <c r="K135" s="11">
        <v>1</v>
      </c>
      <c r="L135" s="11">
        <f t="shared" si="18"/>
        <v>0.5</v>
      </c>
      <c r="M135" s="11">
        <f t="shared" si="19"/>
        <v>19</v>
      </c>
      <c r="N135" s="11"/>
      <c r="O135" s="4"/>
      <c r="P135" s="9"/>
      <c r="Q135" s="23"/>
    </row>
    <row r="136" spans="1:17" ht="15.75" customHeight="1">
      <c r="A136" s="3" t="s">
        <v>45</v>
      </c>
      <c r="B136" s="11" t="s">
        <v>24</v>
      </c>
      <c r="C136" s="1" t="s">
        <v>69</v>
      </c>
      <c r="D136" s="2">
        <v>80.19</v>
      </c>
      <c r="E136" s="4">
        <v>6</v>
      </c>
      <c r="F136" s="8" t="s">
        <v>96</v>
      </c>
      <c r="G136" s="12">
        <f t="shared" si="21"/>
        <v>481.14</v>
      </c>
      <c r="H136" s="1">
        <f>ROUNDUP(G136*1.15,1)</f>
        <v>553.4</v>
      </c>
      <c r="I136" s="19"/>
      <c r="J136" s="4"/>
      <c r="K136" s="11">
        <v>0.15</v>
      </c>
      <c r="L136" s="11">
        <f t="shared" si="18"/>
        <v>0.8999999999999999</v>
      </c>
      <c r="M136" s="11">
        <f t="shared" si="19"/>
        <v>34.199999999999996</v>
      </c>
      <c r="N136" s="11"/>
      <c r="O136" s="4"/>
      <c r="P136" s="9"/>
      <c r="Q136" s="23"/>
    </row>
    <row r="137" spans="1:17" ht="15.75" customHeight="1">
      <c r="A137" s="26" t="s">
        <v>35</v>
      </c>
      <c r="B137" s="27" t="s">
        <v>14</v>
      </c>
      <c r="C137" s="35" t="s">
        <v>114</v>
      </c>
      <c r="D137" s="29">
        <v>257.05</v>
      </c>
      <c r="E137" s="30">
        <v>1</v>
      </c>
      <c r="F137" s="31" t="s">
        <v>96</v>
      </c>
      <c r="G137" s="32">
        <f t="shared" si="21"/>
        <v>257.05</v>
      </c>
      <c r="H137" s="28">
        <f>ROUNDUP(G137*1.14,1)</f>
        <v>293.1</v>
      </c>
      <c r="I137" s="33">
        <f>SUM(H137:H145)</f>
        <v>2723.1000000000004</v>
      </c>
      <c r="J137" s="30">
        <f>ROUNDUP(I137,0)</f>
        <v>2724</v>
      </c>
      <c r="K137" s="27">
        <v>1</v>
      </c>
      <c r="L137" s="27">
        <f t="shared" si="18"/>
        <v>1</v>
      </c>
      <c r="M137" s="27">
        <f t="shared" si="19"/>
        <v>38</v>
      </c>
      <c r="N137" s="27">
        <f>SUM(M137:M145)</f>
        <v>353.4</v>
      </c>
      <c r="O137" s="30">
        <f>ROUNDUP(N137,0)</f>
        <v>354</v>
      </c>
      <c r="P137" s="34">
        <v>3078</v>
      </c>
      <c r="Q137" s="35">
        <f>J137+O137-P137</f>
        <v>0</v>
      </c>
    </row>
    <row r="138" spans="1:17" ht="15.75" customHeight="1">
      <c r="A138" s="26" t="s">
        <v>35</v>
      </c>
      <c r="B138" s="27" t="s">
        <v>14</v>
      </c>
      <c r="C138" s="28" t="s">
        <v>36</v>
      </c>
      <c r="D138" s="29">
        <v>270</v>
      </c>
      <c r="E138" s="30">
        <v>1.8</v>
      </c>
      <c r="F138" s="31" t="s">
        <v>96</v>
      </c>
      <c r="G138" s="32">
        <f t="shared" si="21"/>
        <v>486</v>
      </c>
      <c r="H138" s="28">
        <f>ROUNDUP(G138*1.14,1)</f>
        <v>554.1</v>
      </c>
      <c r="I138" s="33"/>
      <c r="J138" s="30"/>
      <c r="K138" s="27">
        <v>1</v>
      </c>
      <c r="L138" s="27">
        <f aca="true" t="shared" si="25" ref="L138:L156">K138*E138</f>
        <v>1.8</v>
      </c>
      <c r="M138" s="27">
        <f aca="true" t="shared" si="26" ref="M138:M156">$R$1*L138</f>
        <v>68.4</v>
      </c>
      <c r="N138" s="27"/>
      <c r="O138" s="30"/>
      <c r="P138" s="34"/>
      <c r="Q138" s="35"/>
    </row>
    <row r="139" spans="1:17" ht="15.75" customHeight="1">
      <c r="A139" s="26" t="s">
        <v>35</v>
      </c>
      <c r="B139" s="27" t="s">
        <v>14</v>
      </c>
      <c r="C139" s="28" t="s">
        <v>40</v>
      </c>
      <c r="D139" s="29">
        <v>278.42</v>
      </c>
      <c r="E139" s="30">
        <v>0.5</v>
      </c>
      <c r="F139" s="31" t="s">
        <v>96</v>
      </c>
      <c r="G139" s="32">
        <f>D139*E139</f>
        <v>139.21</v>
      </c>
      <c r="H139" s="28">
        <f>ROUNDUP(G139*1.15,1)</f>
        <v>160.1</v>
      </c>
      <c r="I139" s="33"/>
      <c r="J139" s="30"/>
      <c r="K139" s="27">
        <v>1</v>
      </c>
      <c r="L139" s="27">
        <f>K139*E139</f>
        <v>0.5</v>
      </c>
      <c r="M139" s="27">
        <f t="shared" si="26"/>
        <v>19</v>
      </c>
      <c r="N139" s="27"/>
      <c r="O139" s="30"/>
      <c r="P139" s="34"/>
      <c r="Q139" s="35"/>
    </row>
    <row r="140" spans="1:17" ht="15.75" customHeight="1">
      <c r="A140" s="26" t="s">
        <v>35</v>
      </c>
      <c r="B140" s="27" t="s">
        <v>14</v>
      </c>
      <c r="C140" s="28" t="s">
        <v>49</v>
      </c>
      <c r="D140" s="29">
        <v>228.13</v>
      </c>
      <c r="E140" s="30">
        <v>1</v>
      </c>
      <c r="F140" s="31" t="s">
        <v>96</v>
      </c>
      <c r="G140" s="32">
        <f t="shared" si="21"/>
        <v>228.13</v>
      </c>
      <c r="H140" s="28">
        <f>ROUNDUP(G140*1.15,1)</f>
        <v>262.40000000000003</v>
      </c>
      <c r="I140" s="33"/>
      <c r="J140" s="30"/>
      <c r="K140" s="27">
        <v>1</v>
      </c>
      <c r="L140" s="27">
        <f t="shared" si="25"/>
        <v>1</v>
      </c>
      <c r="M140" s="27">
        <f t="shared" si="26"/>
        <v>38</v>
      </c>
      <c r="N140" s="27"/>
      <c r="O140" s="30"/>
      <c r="P140" s="34"/>
      <c r="Q140" s="35"/>
    </row>
    <row r="141" spans="1:17" ht="15.75" customHeight="1">
      <c r="A141" s="26" t="s">
        <v>35</v>
      </c>
      <c r="B141" s="27" t="s">
        <v>14</v>
      </c>
      <c r="C141" s="28" t="s">
        <v>50</v>
      </c>
      <c r="D141" s="29">
        <v>228.13</v>
      </c>
      <c r="E141" s="30">
        <v>1</v>
      </c>
      <c r="F141" s="31" t="s">
        <v>96</v>
      </c>
      <c r="G141" s="32">
        <f t="shared" si="21"/>
        <v>228.13</v>
      </c>
      <c r="H141" s="28">
        <f>ROUNDUP(G141*1.15,1)</f>
        <v>262.40000000000003</v>
      </c>
      <c r="I141" s="33"/>
      <c r="J141" s="30"/>
      <c r="K141" s="27">
        <v>1</v>
      </c>
      <c r="L141" s="27">
        <f t="shared" si="25"/>
        <v>1</v>
      </c>
      <c r="M141" s="27">
        <f t="shared" si="26"/>
        <v>38</v>
      </c>
      <c r="N141" s="27"/>
      <c r="O141" s="30"/>
      <c r="P141" s="34"/>
      <c r="Q141" s="35"/>
    </row>
    <row r="142" spans="1:17" ht="15.75" customHeight="1">
      <c r="A142" s="26" t="s">
        <v>35</v>
      </c>
      <c r="B142" s="27" t="s">
        <v>14</v>
      </c>
      <c r="C142" s="28" t="s">
        <v>60</v>
      </c>
      <c r="D142" s="29">
        <v>270</v>
      </c>
      <c r="E142" s="30">
        <v>1</v>
      </c>
      <c r="F142" s="31" t="s">
        <v>96</v>
      </c>
      <c r="G142" s="32">
        <f t="shared" si="21"/>
        <v>270</v>
      </c>
      <c r="H142" s="28">
        <f>ROUNDUP(G142*1.15,1)</f>
        <v>310.5</v>
      </c>
      <c r="I142" s="33"/>
      <c r="J142" s="30"/>
      <c r="K142" s="27">
        <v>1</v>
      </c>
      <c r="L142" s="27">
        <f t="shared" si="25"/>
        <v>1</v>
      </c>
      <c r="M142" s="27">
        <f t="shared" si="26"/>
        <v>38</v>
      </c>
      <c r="N142" s="27"/>
      <c r="O142" s="30"/>
      <c r="P142" s="34"/>
      <c r="Q142" s="35"/>
    </row>
    <row r="143" spans="1:17" ht="15.75" customHeight="1">
      <c r="A143" s="26" t="s">
        <v>35</v>
      </c>
      <c r="B143" s="27" t="s">
        <v>14</v>
      </c>
      <c r="C143" s="35" t="s">
        <v>110</v>
      </c>
      <c r="D143" s="29">
        <v>270</v>
      </c>
      <c r="E143" s="30">
        <v>1</v>
      </c>
      <c r="F143" s="31" t="s">
        <v>96</v>
      </c>
      <c r="G143" s="32">
        <f t="shared" si="21"/>
        <v>270</v>
      </c>
      <c r="H143" s="28">
        <f>ROUNDUP(G143*1.15,1)</f>
        <v>310.5</v>
      </c>
      <c r="I143" s="33"/>
      <c r="J143" s="30"/>
      <c r="K143" s="27">
        <v>1</v>
      </c>
      <c r="L143" s="27">
        <f t="shared" si="25"/>
        <v>1</v>
      </c>
      <c r="M143" s="27">
        <f t="shared" si="26"/>
        <v>38</v>
      </c>
      <c r="N143" s="27"/>
      <c r="O143" s="30"/>
      <c r="P143" s="34"/>
      <c r="Q143" s="35"/>
    </row>
    <row r="144" spans="1:17" ht="15.75" customHeight="1">
      <c r="A144" s="26" t="s">
        <v>35</v>
      </c>
      <c r="B144" s="27" t="s">
        <v>14</v>
      </c>
      <c r="C144" s="28" t="s">
        <v>29</v>
      </c>
      <c r="D144" s="29">
        <v>240</v>
      </c>
      <c r="E144" s="30">
        <v>1</v>
      </c>
      <c r="F144" s="31" t="s">
        <v>96</v>
      </c>
      <c r="G144" s="32">
        <f t="shared" si="21"/>
        <v>240</v>
      </c>
      <c r="H144" s="28">
        <f>ROUNDUP(G144*1.14,1)</f>
        <v>273.6</v>
      </c>
      <c r="I144" s="33"/>
      <c r="J144" s="30"/>
      <c r="K144" s="27">
        <v>1</v>
      </c>
      <c r="L144" s="27">
        <f t="shared" si="25"/>
        <v>1</v>
      </c>
      <c r="M144" s="27">
        <f t="shared" si="26"/>
        <v>38</v>
      </c>
      <c r="N144" s="27"/>
      <c r="O144" s="30"/>
      <c r="P144" s="34"/>
      <c r="Q144" s="35"/>
    </row>
    <row r="145" spans="1:17" ht="15.75" customHeight="1">
      <c r="A145" s="26" t="s">
        <v>35</v>
      </c>
      <c r="B145" s="27" t="s">
        <v>14</v>
      </c>
      <c r="C145" s="28" t="s">
        <v>63</v>
      </c>
      <c r="D145" s="29">
        <v>260</v>
      </c>
      <c r="E145" s="30">
        <v>1</v>
      </c>
      <c r="F145" s="31" t="s">
        <v>96</v>
      </c>
      <c r="G145" s="32">
        <f t="shared" si="21"/>
        <v>260</v>
      </c>
      <c r="H145" s="28">
        <f>ROUNDUP(G145*1.14,1)</f>
        <v>296.4</v>
      </c>
      <c r="I145" s="33"/>
      <c r="J145" s="30"/>
      <c r="K145" s="27">
        <v>1</v>
      </c>
      <c r="L145" s="27">
        <f t="shared" si="25"/>
        <v>1</v>
      </c>
      <c r="M145" s="27">
        <f t="shared" si="26"/>
        <v>38</v>
      </c>
      <c r="N145" s="27"/>
      <c r="O145" s="30"/>
      <c r="P145" s="34"/>
      <c r="Q145" s="35"/>
    </row>
    <row r="146" spans="1:17" ht="15.75" customHeight="1">
      <c r="A146" s="3" t="s">
        <v>65</v>
      </c>
      <c r="B146" s="11" t="s">
        <v>12</v>
      </c>
      <c r="C146" s="1" t="s">
        <v>13</v>
      </c>
      <c r="D146" s="2">
        <v>104.43</v>
      </c>
      <c r="E146" s="4">
        <v>3</v>
      </c>
      <c r="F146" s="8" t="s">
        <v>96</v>
      </c>
      <c r="G146" s="12">
        <f t="shared" si="21"/>
        <v>313.29</v>
      </c>
      <c r="H146" s="1">
        <f>ROUNDUP(G146*1.15,1)</f>
        <v>360.3</v>
      </c>
      <c r="I146" s="19">
        <f>SUM(H146:H147)</f>
        <v>823.8</v>
      </c>
      <c r="J146" s="4">
        <f>ROUNDUP(I146,0)</f>
        <v>824</v>
      </c>
      <c r="K146" s="11">
        <v>0.25</v>
      </c>
      <c r="L146" s="11">
        <f t="shared" si="25"/>
        <v>0.75</v>
      </c>
      <c r="M146" s="11">
        <f t="shared" si="26"/>
        <v>28.5</v>
      </c>
      <c r="N146" s="11">
        <f>SUM(M146:M147)</f>
        <v>57</v>
      </c>
      <c r="O146" s="4">
        <f>ROUNDUP(N146,0)</f>
        <v>57</v>
      </c>
      <c r="P146" s="9">
        <v>881</v>
      </c>
      <c r="Q146" s="23">
        <f>J146+O146-P146</f>
        <v>0</v>
      </c>
    </row>
    <row r="147" spans="1:17" ht="15.75" customHeight="1">
      <c r="A147" s="3" t="s">
        <v>65</v>
      </c>
      <c r="B147" s="11" t="s">
        <v>12</v>
      </c>
      <c r="C147" s="1" t="s">
        <v>73</v>
      </c>
      <c r="D147" s="2">
        <v>134.34</v>
      </c>
      <c r="E147" s="4">
        <v>3</v>
      </c>
      <c r="F147" s="8" t="s">
        <v>96</v>
      </c>
      <c r="G147" s="12">
        <f t="shared" si="21"/>
        <v>403.02</v>
      </c>
      <c r="H147" s="1">
        <f>ROUNDUP(G147*1.15,1)</f>
        <v>463.5</v>
      </c>
      <c r="I147" s="19"/>
      <c r="J147" s="4"/>
      <c r="K147" s="11">
        <v>0.25</v>
      </c>
      <c r="L147" s="11">
        <f t="shared" si="25"/>
        <v>0.75</v>
      </c>
      <c r="M147" s="11">
        <f t="shared" si="26"/>
        <v>28.5</v>
      </c>
      <c r="N147" s="11"/>
      <c r="O147" s="4"/>
      <c r="P147" s="9"/>
      <c r="Q147" s="23"/>
    </row>
    <row r="148" spans="1:17" ht="15.75" customHeight="1">
      <c r="A148" s="26" t="s">
        <v>19</v>
      </c>
      <c r="B148" s="27" t="s">
        <v>14</v>
      </c>
      <c r="C148" s="28" t="s">
        <v>16</v>
      </c>
      <c r="D148" s="29">
        <v>257.05</v>
      </c>
      <c r="E148" s="30">
        <v>3</v>
      </c>
      <c r="F148" s="31" t="s">
        <v>96</v>
      </c>
      <c r="G148" s="32">
        <f t="shared" si="21"/>
        <v>771.1500000000001</v>
      </c>
      <c r="H148" s="28">
        <f>ROUNDUP(G148*1.15,1)</f>
        <v>886.9</v>
      </c>
      <c r="I148" s="33">
        <f>H148</f>
        <v>886.9</v>
      </c>
      <c r="J148" s="30">
        <f>ROUNDUP(I148,0)</f>
        <v>887</v>
      </c>
      <c r="K148" s="27">
        <v>1</v>
      </c>
      <c r="L148" s="27">
        <f t="shared" si="25"/>
        <v>3</v>
      </c>
      <c r="M148" s="27">
        <f t="shared" si="26"/>
        <v>114</v>
      </c>
      <c r="N148" s="27">
        <f>M148</f>
        <v>114</v>
      </c>
      <c r="O148" s="30">
        <f>ROUNDUP(N148,0)</f>
        <v>114</v>
      </c>
      <c r="P148" s="34">
        <v>1001</v>
      </c>
      <c r="Q148" s="35">
        <f>J148+O148-P148</f>
        <v>0</v>
      </c>
    </row>
    <row r="149" spans="1:17" ht="15.75" customHeight="1">
      <c r="A149" s="3" t="s">
        <v>26</v>
      </c>
      <c r="B149" s="11" t="s">
        <v>14</v>
      </c>
      <c r="C149" s="1" t="s">
        <v>112</v>
      </c>
      <c r="D149" s="2">
        <v>260.74</v>
      </c>
      <c r="E149" s="4">
        <v>0.5</v>
      </c>
      <c r="F149" s="8" t="s">
        <v>96</v>
      </c>
      <c r="G149" s="12">
        <f t="shared" si="21"/>
        <v>130.37</v>
      </c>
      <c r="H149" s="1">
        <f aca="true" t="shared" si="27" ref="H149:H156">ROUNDUP(G149*1.15,1)</f>
        <v>150</v>
      </c>
      <c r="I149" s="19">
        <f>SUM(H149:H156)</f>
        <v>1171.3</v>
      </c>
      <c r="J149" s="4">
        <f>ROUNDUP(I149,0)</f>
        <v>1172</v>
      </c>
      <c r="K149" s="11">
        <v>1</v>
      </c>
      <c r="L149" s="11">
        <f t="shared" si="25"/>
        <v>0.5</v>
      </c>
      <c r="M149" s="11">
        <f t="shared" si="26"/>
        <v>19</v>
      </c>
      <c r="N149" s="11">
        <f>SUM(M149:M156)</f>
        <v>137.94</v>
      </c>
      <c r="O149" s="4">
        <f>ROUNDUP(N149,0)</f>
        <v>138</v>
      </c>
      <c r="P149" s="9">
        <f>1230+80</f>
        <v>1310</v>
      </c>
      <c r="Q149" s="23">
        <f>J149+O149-P149</f>
        <v>0</v>
      </c>
    </row>
    <row r="150" spans="1:17" ht="15.75" customHeight="1">
      <c r="A150" s="3" t="s">
        <v>26</v>
      </c>
      <c r="B150" s="11" t="s">
        <v>14</v>
      </c>
      <c r="C150" s="1" t="s">
        <v>41</v>
      </c>
      <c r="D150" s="2">
        <v>321.31</v>
      </c>
      <c r="E150" s="4">
        <v>0.53</v>
      </c>
      <c r="F150" s="8" t="s">
        <v>96</v>
      </c>
      <c r="G150" s="12">
        <f t="shared" si="21"/>
        <v>170.29430000000002</v>
      </c>
      <c r="H150" s="1">
        <f t="shared" si="27"/>
        <v>195.9</v>
      </c>
      <c r="I150" s="19"/>
      <c r="J150" s="4"/>
      <c r="K150" s="11">
        <v>1</v>
      </c>
      <c r="L150" s="11">
        <f t="shared" si="25"/>
        <v>0.53</v>
      </c>
      <c r="M150" s="11">
        <f t="shared" si="26"/>
        <v>20.14</v>
      </c>
      <c r="N150" s="11"/>
      <c r="O150" s="4"/>
      <c r="P150" s="9"/>
      <c r="Q150" s="23"/>
    </row>
    <row r="151" spans="1:17" ht="15.75" customHeight="1">
      <c r="A151" s="3" t="s">
        <v>26</v>
      </c>
      <c r="B151" s="11" t="s">
        <v>14</v>
      </c>
      <c r="C151" s="1" t="s">
        <v>116</v>
      </c>
      <c r="D151" s="2">
        <v>321.31</v>
      </c>
      <c r="E151" s="4">
        <v>0.4</v>
      </c>
      <c r="F151" s="8" t="s">
        <v>96</v>
      </c>
      <c r="G151" s="12">
        <f t="shared" si="21"/>
        <v>128.524</v>
      </c>
      <c r="H151" s="1">
        <f t="shared" si="27"/>
        <v>147.9</v>
      </c>
      <c r="I151" s="19"/>
      <c r="J151" s="4"/>
      <c r="K151" s="11">
        <v>1</v>
      </c>
      <c r="L151" s="11">
        <f t="shared" si="25"/>
        <v>0.4</v>
      </c>
      <c r="M151" s="11">
        <f t="shared" si="26"/>
        <v>15.200000000000001</v>
      </c>
      <c r="N151" s="11"/>
      <c r="O151" s="4"/>
      <c r="P151" s="9"/>
      <c r="Q151" s="23"/>
    </row>
    <row r="152" spans="1:17" ht="15.75" customHeight="1">
      <c r="A152" s="3" t="s">
        <v>26</v>
      </c>
      <c r="B152" s="11" t="s">
        <v>14</v>
      </c>
      <c r="C152" s="1" t="s">
        <v>27</v>
      </c>
      <c r="D152" s="2">
        <v>257.05</v>
      </c>
      <c r="E152" s="4">
        <v>0.5</v>
      </c>
      <c r="F152" s="8" t="s">
        <v>96</v>
      </c>
      <c r="G152" s="12">
        <f t="shared" si="21"/>
        <v>128.525</v>
      </c>
      <c r="H152" s="1">
        <f t="shared" si="27"/>
        <v>147.9</v>
      </c>
      <c r="I152" s="19"/>
      <c r="J152" s="4"/>
      <c r="K152" s="11">
        <v>1</v>
      </c>
      <c r="L152" s="11">
        <f t="shared" si="25"/>
        <v>0.5</v>
      </c>
      <c r="M152" s="11">
        <f t="shared" si="26"/>
        <v>19</v>
      </c>
      <c r="N152" s="11"/>
      <c r="O152" s="4"/>
      <c r="P152" s="9"/>
      <c r="Q152" s="23"/>
    </row>
    <row r="153" spans="1:17" ht="15.75" customHeight="1">
      <c r="A153" s="3" t="s">
        <v>26</v>
      </c>
      <c r="B153" s="11" t="s">
        <v>14</v>
      </c>
      <c r="C153" s="1" t="s">
        <v>21</v>
      </c>
      <c r="D153" s="2">
        <v>245.05</v>
      </c>
      <c r="E153" s="4">
        <v>0.5</v>
      </c>
      <c r="F153" s="8" t="s">
        <v>96</v>
      </c>
      <c r="G153" s="12">
        <f t="shared" si="21"/>
        <v>122.525</v>
      </c>
      <c r="H153" s="1">
        <f t="shared" si="27"/>
        <v>141</v>
      </c>
      <c r="I153" s="19"/>
      <c r="J153" s="4"/>
      <c r="K153" s="11">
        <v>1</v>
      </c>
      <c r="L153" s="11">
        <f t="shared" si="25"/>
        <v>0.5</v>
      </c>
      <c r="M153" s="11">
        <f t="shared" si="26"/>
        <v>19</v>
      </c>
      <c r="N153" s="11"/>
      <c r="O153" s="4"/>
      <c r="P153" s="9"/>
      <c r="Q153" s="23"/>
    </row>
    <row r="154" spans="1:17" ht="15.75" customHeight="1">
      <c r="A154" s="3" t="s">
        <v>26</v>
      </c>
      <c r="B154" s="11" t="s">
        <v>14</v>
      </c>
      <c r="C154" s="1" t="s">
        <v>66</v>
      </c>
      <c r="D154" s="2">
        <v>250</v>
      </c>
      <c r="E154" s="4">
        <v>0.5</v>
      </c>
      <c r="F154" s="8" t="s">
        <v>96</v>
      </c>
      <c r="G154" s="12">
        <f t="shared" si="21"/>
        <v>125</v>
      </c>
      <c r="H154" s="1">
        <f t="shared" si="27"/>
        <v>143.79999999999998</v>
      </c>
      <c r="I154" s="19"/>
      <c r="J154" s="4"/>
      <c r="K154" s="11">
        <v>1</v>
      </c>
      <c r="L154" s="11">
        <f t="shared" si="25"/>
        <v>0.5</v>
      </c>
      <c r="M154" s="11">
        <f t="shared" si="26"/>
        <v>19</v>
      </c>
      <c r="N154" s="11"/>
      <c r="O154" s="4"/>
      <c r="P154" s="9"/>
      <c r="Q154" s="23"/>
    </row>
    <row r="155" spans="1:17" ht="15.75" customHeight="1">
      <c r="A155" s="3" t="s">
        <v>26</v>
      </c>
      <c r="B155" s="11" t="s">
        <v>14</v>
      </c>
      <c r="C155" s="1" t="s">
        <v>60</v>
      </c>
      <c r="D155" s="2">
        <v>270</v>
      </c>
      <c r="E155" s="4">
        <v>0.2</v>
      </c>
      <c r="F155" s="8" t="s">
        <v>96</v>
      </c>
      <c r="G155" s="12">
        <f>D155*E155</f>
        <v>54</v>
      </c>
      <c r="H155" s="1">
        <v>73</v>
      </c>
      <c r="I155" s="19"/>
      <c r="J155" s="4"/>
      <c r="K155" s="11">
        <v>1</v>
      </c>
      <c r="L155" s="11">
        <f>K155*E155</f>
        <v>0.2</v>
      </c>
      <c r="M155" s="11">
        <f>$R$1*L155</f>
        <v>7.6000000000000005</v>
      </c>
      <c r="N155" s="11"/>
      <c r="O155" s="4"/>
      <c r="P155" s="9"/>
      <c r="Q155" s="23"/>
    </row>
    <row r="156" spans="1:17" ht="15.75" customHeight="1">
      <c r="A156" s="3" t="s">
        <v>26</v>
      </c>
      <c r="B156" s="11" t="s">
        <v>11</v>
      </c>
      <c r="C156" s="1" t="s">
        <v>106</v>
      </c>
      <c r="D156" s="2">
        <v>298.65</v>
      </c>
      <c r="E156" s="4">
        <v>0.5</v>
      </c>
      <c r="F156" s="8" t="s">
        <v>96</v>
      </c>
      <c r="G156" s="12">
        <f t="shared" si="21"/>
        <v>149.325</v>
      </c>
      <c r="H156" s="1">
        <f t="shared" si="27"/>
        <v>171.79999999999998</v>
      </c>
      <c r="I156" s="19"/>
      <c r="J156" s="4"/>
      <c r="K156" s="11">
        <v>1</v>
      </c>
      <c r="L156" s="11">
        <f t="shared" si="25"/>
        <v>0.5</v>
      </c>
      <c r="M156" s="11">
        <f t="shared" si="26"/>
        <v>19</v>
      </c>
      <c r="N156" s="11"/>
      <c r="O156" s="4"/>
      <c r="P156" s="9"/>
      <c r="Q156" s="23"/>
    </row>
  </sheetData>
  <sheetProtection/>
  <autoFilter ref="A1:R15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Дорофеева</dc:creator>
  <cp:keywords/>
  <dc:description/>
  <cp:lastModifiedBy>Дорофеева</cp:lastModifiedBy>
  <cp:lastPrinted>2014-12-22T06:54:21Z</cp:lastPrinted>
  <dcterms:created xsi:type="dcterms:W3CDTF">2012-06-20T04:54:12Z</dcterms:created>
  <dcterms:modified xsi:type="dcterms:W3CDTF">2014-12-26T02:48:14Z</dcterms:modified>
  <cp:category/>
  <cp:version/>
  <cp:contentType/>
  <cp:contentStatus/>
</cp:coreProperties>
</file>