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85" activeTab="0"/>
  </bookViews>
  <sheets>
    <sheet name="Лист1" sheetId="1" r:id="rId1"/>
    <sheet name="Лист3" sheetId="2" r:id="rId2"/>
    <sheet name="Лист4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<sst xmlns="http://schemas.openxmlformats.org/spreadsheetml/2006/main" count="585" uniqueCount="188">
  <si>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</si>
  <si>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</si>
  <si>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</si>
  <si>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</si>
  <si>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</si>
  <si>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</si>
  <si>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</si>
  <si>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</si>
  <si>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</si>
  <si>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</si>
  <si>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Kacherigka</t>
  </si>
  <si>
    <t>Косая бейка арт. STAR цвет 82</t>
  </si>
  <si>
    <t>Anna.v.02</t>
  </si>
  <si>
    <t>Шторы кружевные Венеция арт. 720/2</t>
  </si>
  <si>
    <t>Erlet</t>
  </si>
  <si>
    <t>59Viki</t>
  </si>
  <si>
    <t>Шторы кружевные Венеция арт. 784</t>
  </si>
  <si>
    <t>Sveta_S</t>
  </si>
  <si>
    <t>Шторы кружевные Зара Нить арт. DS цвет 13</t>
  </si>
  <si>
    <t>маша и я</t>
  </si>
  <si>
    <t>Маруся 2011</t>
  </si>
  <si>
    <t>Асяна</t>
  </si>
  <si>
    <t>Марион</t>
  </si>
  <si>
    <t>Iri-shka</t>
  </si>
  <si>
    <t>Nell7610</t>
  </si>
  <si>
    <t>MAMA KIRILLUSHKI</t>
  </si>
  <si>
    <t>Шторы кружевные Зара Нить арт. DS цвет 8</t>
  </si>
  <si>
    <t>mariom</t>
  </si>
  <si>
    <t>Шторы кружевные Зара Нить арт. DS цвет 1</t>
  </si>
  <si>
    <t>Лапушок</t>
  </si>
  <si>
    <t>Людмила Кл</t>
  </si>
  <si>
    <t>Шторы кружевные Зара Нить арт. DS цвет 6</t>
  </si>
  <si>
    <t>Юлианк@</t>
  </si>
  <si>
    <t>Шторы кружевные Зара Нить арт. DS цвет 7</t>
  </si>
  <si>
    <t>Шторы кружевные Зара Нить арт. DS цвет 14</t>
  </si>
  <si>
    <t>ZНаталья</t>
  </si>
  <si>
    <t>Шторы кружевные Зара Нить арт. DS цвет 18</t>
  </si>
  <si>
    <t>Мамулинка</t>
  </si>
  <si>
    <t>Шторы нитяные Зара Нить с люрексом арт. JYS цвет 150</t>
  </si>
  <si>
    <t>Шторы нитяные Зара Нить "Радуга" арт. DR цвет 2</t>
  </si>
  <si>
    <t>BeeMaia</t>
  </si>
  <si>
    <t>Шторы нитяные Зара Нить "Радуга с люрексом" арт. DRJYS цвет 0</t>
  </si>
  <si>
    <t>Шторы нитяные Зара Нить "Бусы" арт. ZLBH цвет 12</t>
  </si>
  <si>
    <t>кудлатик</t>
  </si>
  <si>
    <t>Шторы нитяные Зара Нить "Бусы" арт. ZLBH цвет 5</t>
  </si>
  <si>
    <t>annamar13</t>
  </si>
  <si>
    <t xml:space="preserve">Шторы нитяные Зара Нить "Бусы" арт. ZLBH цвет 7 </t>
  </si>
  <si>
    <t xml:space="preserve">Шторы нитяные Зара Нить "Радуга" арт. DR цвет 2 </t>
  </si>
  <si>
    <t>Ткань портьерная ТАФТА с печатью 116 150 Цвет 13</t>
  </si>
  <si>
    <t xml:space="preserve">маша и я </t>
  </si>
  <si>
    <t>СВОБОДНО</t>
  </si>
  <si>
    <t>Ткань портьерная ТАФТА_280 TA001W 280 Цвет 73</t>
  </si>
  <si>
    <t>Fox and Fox</t>
  </si>
  <si>
    <t xml:space="preserve">)))*Len-OK*))) </t>
  </si>
  <si>
    <t xml:space="preserve">Прибыткова_Ира </t>
  </si>
  <si>
    <t>Ткань портьерная ТАФТА_280 TA001W 280 цв. 96</t>
  </si>
  <si>
    <t>Ткань портьерная ТАФТА "ШАНТОН" 3119 300 Цвет №7002</t>
  </si>
  <si>
    <t>Креп-сатин S 150 Цвет № 49</t>
  </si>
  <si>
    <t>Ткань портьерная "СЕВИЛЬЯ" HUM747 145 Цвет №21</t>
  </si>
  <si>
    <t>Ткань портьерная Блэкаут арт. PR5 150 цвет 1</t>
  </si>
  <si>
    <t xml:space="preserve">Тюль органза с печатным рисунком EY034 280 Цвет 2 </t>
  </si>
  <si>
    <t>Органза "ФАНТАЗИЯ" SAJ1166 280 Цвет 5</t>
  </si>
  <si>
    <t>Тюль органза с печатным рисунком L116 280 Цвет 3</t>
  </si>
  <si>
    <t>Органза с печатным рисунком 9573 280 цвет №1</t>
  </si>
  <si>
    <t>Органза однотонная LF 300 Цвет №10</t>
  </si>
  <si>
    <t>Органза однотонная LF 300 Цвет №1</t>
  </si>
  <si>
    <t>Органза однотонная LF 300 Цвет №115</t>
  </si>
  <si>
    <t>Органза однотонная LF 300 Цвет №22</t>
  </si>
  <si>
    <t>Органза однотонная LF 300 Цвет №24</t>
  </si>
  <si>
    <t>Вуаль с печатью арт. 1026 цвет 2</t>
  </si>
  <si>
    <t>Вуаль 2009 300 Цвет №51</t>
  </si>
  <si>
    <t>Вуаль 2009 300 Цвет №13</t>
  </si>
  <si>
    <t>Вуаль 2009 300 Цвет №1</t>
  </si>
  <si>
    <t xml:space="preserve">Тесьма шторная TF5-200 </t>
  </si>
  <si>
    <t xml:space="preserve">Тесьма шторная Z1 </t>
  </si>
  <si>
    <t>ТЕСЬМА_Д/ШТОР_МАГАМ Z2/Z-200</t>
  </si>
  <si>
    <t>Тесьма шторная Z5/Zw-200</t>
  </si>
  <si>
    <t xml:space="preserve">Elena69 </t>
  </si>
  <si>
    <t xml:space="preserve">ptichka_81 </t>
  </si>
  <si>
    <t xml:space="preserve">evasm </t>
  </si>
  <si>
    <t xml:space="preserve">Kica2004 </t>
  </si>
  <si>
    <t xml:space="preserve">Noyabrskaya </t>
  </si>
  <si>
    <t xml:space="preserve">Vitalia </t>
  </si>
  <si>
    <t xml:space="preserve">сашулина мама </t>
  </si>
  <si>
    <t>Томас</t>
  </si>
  <si>
    <t>falenka22</t>
  </si>
  <si>
    <t xml:space="preserve">Maniashka </t>
  </si>
  <si>
    <t xml:space="preserve">falenka22  </t>
  </si>
  <si>
    <t>sensorik</t>
  </si>
  <si>
    <t xml:space="preserve">trie </t>
  </si>
  <si>
    <t>Ищук</t>
  </si>
  <si>
    <t xml:space="preserve">Макси-4 </t>
  </si>
  <si>
    <t xml:space="preserve">Ирамама </t>
  </si>
  <si>
    <t>Alenushka72</t>
  </si>
  <si>
    <t xml:space="preserve">Мелена </t>
  </si>
  <si>
    <t>fialka100</t>
  </si>
  <si>
    <t xml:space="preserve">Маруся 2011 </t>
  </si>
  <si>
    <t>trie</t>
  </si>
  <si>
    <t xml:space="preserve">Мамулинка </t>
  </si>
  <si>
    <t>Мелена</t>
  </si>
  <si>
    <t xml:space="preserve">Янис </t>
  </si>
  <si>
    <t>swetlana.guselnikova</t>
  </si>
  <si>
    <t xml:space="preserve">luda123@ngs.ru </t>
  </si>
  <si>
    <t xml:space="preserve">falenka22 </t>
  </si>
  <si>
    <t xml:space="preserve">Candy84 </t>
  </si>
  <si>
    <t xml:space="preserve">Catalena </t>
  </si>
  <si>
    <t xml:space="preserve">VTV </t>
  </si>
  <si>
    <t xml:space="preserve">Torry </t>
  </si>
  <si>
    <t xml:space="preserve">емелька </t>
  </si>
  <si>
    <t>Missislovely</t>
  </si>
  <si>
    <t xml:space="preserve">ксюняШЕЧКА </t>
  </si>
  <si>
    <t xml:space="preserve">Пиявка </t>
  </si>
  <si>
    <t xml:space="preserve">Макси-4  </t>
  </si>
  <si>
    <t>mamazara</t>
  </si>
  <si>
    <t>Галалула</t>
  </si>
  <si>
    <t xml:space="preserve">ZA*BA*VA </t>
  </si>
  <si>
    <t>Света Морковка</t>
  </si>
  <si>
    <t xml:space="preserve">Mariyka_s </t>
  </si>
  <si>
    <t>Макси-4</t>
  </si>
  <si>
    <t>Анна К</t>
  </si>
  <si>
    <t>Galka</t>
  </si>
  <si>
    <t xml:space="preserve">Iraray </t>
  </si>
  <si>
    <t>julia_luna</t>
  </si>
  <si>
    <t xml:space="preserve">trie  </t>
  </si>
  <si>
    <t xml:space="preserve">Людмила Кл  </t>
  </si>
  <si>
    <t xml:space="preserve">shtuchka77 </t>
  </si>
  <si>
    <t>angelock</t>
  </si>
  <si>
    <t xml:space="preserve">LKS75 </t>
  </si>
  <si>
    <t xml:space="preserve">Иришка-77 </t>
  </si>
  <si>
    <t>Мама_Ромашки</t>
  </si>
  <si>
    <t>Бабочка</t>
  </si>
  <si>
    <t>Svelimast</t>
  </si>
  <si>
    <t xml:space="preserve">zaharovna </t>
  </si>
  <si>
    <t xml:space="preserve">Ищук </t>
  </si>
  <si>
    <t>Maniashka</t>
  </si>
  <si>
    <t>scarlet_222</t>
  </si>
  <si>
    <t xml:space="preserve">katenokk </t>
  </si>
  <si>
    <t xml:space="preserve">MARTISHKA1959 </t>
  </si>
  <si>
    <t xml:space="preserve">Nastenk@ </t>
  </si>
  <si>
    <t>Натали-ли-ли</t>
  </si>
  <si>
    <t>Оля-ля28</t>
  </si>
  <si>
    <t xml:space="preserve">nastiy </t>
  </si>
  <si>
    <t>sna1234</t>
  </si>
  <si>
    <t xml:space="preserve">4ertenok#13 </t>
  </si>
  <si>
    <t xml:space="preserve">aliya01 </t>
  </si>
  <si>
    <t>*olga83*</t>
  </si>
  <si>
    <t xml:space="preserve">Lenhik </t>
  </si>
  <si>
    <t xml:space="preserve">Missislovely </t>
  </si>
  <si>
    <t>забоева</t>
  </si>
  <si>
    <t xml:space="preserve">Erlet </t>
  </si>
  <si>
    <t xml:space="preserve">Галалула </t>
  </si>
  <si>
    <t xml:space="preserve">MAMA KIRILLUSHKI </t>
  </si>
  <si>
    <t xml:space="preserve">Лапушок </t>
  </si>
  <si>
    <t>aliya01</t>
  </si>
  <si>
    <t xml:space="preserve">Анна_agni </t>
  </si>
  <si>
    <t xml:space="preserve">Yana2481 </t>
  </si>
  <si>
    <t>ViktoriaVC</t>
  </si>
  <si>
    <t xml:space="preserve">Nad_Pos_N </t>
  </si>
  <si>
    <t xml:space="preserve">Helen7 </t>
  </si>
  <si>
    <t>evasm</t>
  </si>
  <si>
    <t xml:space="preserve">Томас </t>
  </si>
  <si>
    <t xml:space="preserve">Sindi </t>
  </si>
  <si>
    <t>nastiy</t>
  </si>
  <si>
    <t xml:space="preserve">Марион </t>
  </si>
  <si>
    <t xml:space="preserve">ММариночка </t>
  </si>
  <si>
    <t>Зутанчик</t>
  </si>
  <si>
    <t xml:space="preserve">zolotkat </t>
  </si>
  <si>
    <t>luda123@ngs.ru</t>
  </si>
  <si>
    <t>дома</t>
  </si>
  <si>
    <t>не сдавать</t>
  </si>
  <si>
    <t>4,5 Z2/Z</t>
  </si>
  <si>
    <t>livetoy</t>
  </si>
  <si>
    <t>Albina92</t>
  </si>
  <si>
    <t>RUS75</t>
  </si>
  <si>
    <t>Аннюта</t>
  </si>
  <si>
    <t>95-96</t>
  </si>
  <si>
    <t>ост на депозит.</t>
  </si>
  <si>
    <t>депозит</t>
  </si>
  <si>
    <t>726м</t>
  </si>
  <si>
    <t>350 тесьм</t>
  </si>
  <si>
    <t>10р бейка</t>
  </si>
  <si>
    <t xml:space="preserve">40 штготов </t>
  </si>
  <si>
    <t>тесьма</t>
  </si>
  <si>
    <t>2,08р</t>
  </si>
  <si>
    <t>ОРГ: Юлианк@</t>
  </si>
  <si>
    <t>imperatormju</t>
  </si>
  <si>
    <t>4,8 и 9,45</t>
  </si>
  <si>
    <t>Тесьма шторная F6/Z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</si>
</sst>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b/>
      <u val="single"/>
      <sz val="2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42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a123@ngs.ru" TargetMode="External" /><Relationship Id="rId2" Type="http://schemas.openxmlformats.org/officeDocument/2006/relationships/hyperlink" Target="mailto:Nastenk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61.00390625" style="0" customWidth="1"/>
    <col min="4" max="4" width="11.28125" style="0" customWidth="1"/>
    <col min="6" max="6" width="11.57421875" style="0" customWidth="1"/>
    <col min="10" max="10" width="28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9" t="s">
        <v>53</v>
      </c>
      <c r="B2" s="10" t="s">
        <v>51</v>
      </c>
      <c r="C2" s="10">
        <v>24</v>
      </c>
      <c r="D2" s="10">
        <v>130</v>
      </c>
      <c r="E2" s="10">
        <f aca="true" t="shared" si="0" ref="E2:E34">D2*C2</f>
        <v>3120</v>
      </c>
      <c r="F2" s="11">
        <f aca="true" t="shared" si="1" ref="F2:F34">E2*1.15</f>
        <v>3587.9999999999995</v>
      </c>
      <c r="G2" s="12">
        <f>F2</f>
        <v>3587.9999999999995</v>
      </c>
      <c r="H2" s="9">
        <v>3588</v>
      </c>
      <c r="I2" s="9">
        <f>C2*2.1</f>
        <v>50.400000000000006</v>
      </c>
      <c r="J2" s="12">
        <f>H2-G2-I2</f>
        <v>-50.39999999999955</v>
      </c>
    </row>
    <row r="3" spans="1:10" ht="15">
      <c r="A3" s="17" t="s">
        <v>145</v>
      </c>
      <c r="B3" s="18" t="s">
        <v>73</v>
      </c>
      <c r="C3" s="18">
        <v>12</v>
      </c>
      <c r="D3" s="18">
        <v>11.4</v>
      </c>
      <c r="E3" s="18">
        <f t="shared" si="0"/>
        <v>136.8</v>
      </c>
      <c r="F3" s="19">
        <f t="shared" si="1"/>
        <v>157.32</v>
      </c>
      <c r="G3" s="20">
        <f>F3</f>
        <v>157.32</v>
      </c>
      <c r="H3" s="17">
        <v>157</v>
      </c>
      <c r="I3" s="17">
        <f>C3*0.5</f>
        <v>6</v>
      </c>
      <c r="J3" s="20">
        <f>H3-G3-I3</f>
        <v>-6.319999999999993</v>
      </c>
    </row>
    <row r="4" spans="1:10" ht="15">
      <c r="A4" s="9" t="s">
        <v>143</v>
      </c>
      <c r="B4" s="10" t="s">
        <v>72</v>
      </c>
      <c r="C4" s="10">
        <v>12</v>
      </c>
      <c r="D4" s="10">
        <v>47.5</v>
      </c>
      <c r="E4" s="10">
        <f t="shared" si="0"/>
        <v>570</v>
      </c>
      <c r="F4" s="11">
        <f t="shared" si="1"/>
        <v>655.5</v>
      </c>
      <c r="G4" s="12">
        <f>F4</f>
        <v>655.5</v>
      </c>
      <c r="H4" s="9">
        <v>656</v>
      </c>
      <c r="I4" s="9">
        <f aca="true" t="shared" si="2" ref="I4:I66">C4*2.1</f>
        <v>25.200000000000003</v>
      </c>
      <c r="J4" s="12">
        <f>H4-G4-I4</f>
        <v>-24.700000000000003</v>
      </c>
    </row>
    <row r="5" spans="1:10" ht="15">
      <c r="A5" s="17" t="s">
        <v>15</v>
      </c>
      <c r="B5" s="18" t="s">
        <v>16</v>
      </c>
      <c r="C5" s="18">
        <v>1</v>
      </c>
      <c r="D5" s="18">
        <v>230</v>
      </c>
      <c r="E5" s="18">
        <f t="shared" si="0"/>
        <v>230</v>
      </c>
      <c r="F5" s="19">
        <f t="shared" si="1"/>
        <v>264.5</v>
      </c>
      <c r="G5" s="20">
        <f>F5</f>
        <v>264.5</v>
      </c>
      <c r="H5" s="17">
        <v>265</v>
      </c>
      <c r="I5" s="17">
        <v>10</v>
      </c>
      <c r="J5" s="17">
        <v>-10</v>
      </c>
    </row>
    <row r="6" spans="1:10" ht="15">
      <c r="A6" s="9" t="s">
        <v>93</v>
      </c>
      <c r="B6" s="10" t="s">
        <v>59</v>
      </c>
      <c r="C6" s="10">
        <v>10.5</v>
      </c>
      <c r="D6" s="10">
        <v>150</v>
      </c>
      <c r="E6" s="10">
        <f t="shared" si="0"/>
        <v>1575</v>
      </c>
      <c r="F6" s="11">
        <f t="shared" si="1"/>
        <v>1811.2499999999998</v>
      </c>
      <c r="G6" s="12">
        <f>F6</f>
        <v>1811.2499999999998</v>
      </c>
      <c r="H6" s="9">
        <v>1750</v>
      </c>
      <c r="I6" s="9">
        <f t="shared" si="2"/>
        <v>22.05</v>
      </c>
      <c r="J6" s="12">
        <f>H6-G6-I6</f>
        <v>-83.29999999999977</v>
      </c>
    </row>
    <row r="7" spans="1:10" ht="15">
      <c r="A7" s="17" t="s">
        <v>153</v>
      </c>
      <c r="B7" s="18" t="s">
        <v>73</v>
      </c>
      <c r="C7" s="18">
        <v>0</v>
      </c>
      <c r="D7" s="18">
        <v>11.4</v>
      </c>
      <c r="E7" s="18">
        <f t="shared" si="0"/>
        <v>0</v>
      </c>
      <c r="F7" s="19">
        <f t="shared" si="1"/>
        <v>0</v>
      </c>
      <c r="G7" s="17"/>
      <c r="H7" s="17"/>
      <c r="I7" s="17">
        <f>C7*0.5</f>
        <v>0</v>
      </c>
      <c r="J7" s="17"/>
    </row>
    <row r="8" spans="1:10" ht="15">
      <c r="A8" s="17" t="s">
        <v>144</v>
      </c>
      <c r="B8" s="18" t="s">
        <v>72</v>
      </c>
      <c r="C8" s="18">
        <v>12</v>
      </c>
      <c r="D8" s="18">
        <v>47.5</v>
      </c>
      <c r="E8" s="18">
        <f t="shared" si="0"/>
        <v>570</v>
      </c>
      <c r="F8" s="19">
        <f t="shared" si="1"/>
        <v>655.5</v>
      </c>
      <c r="G8" s="20">
        <f>F7+F8</f>
        <v>655.5</v>
      </c>
      <c r="H8" s="17">
        <v>787</v>
      </c>
      <c r="I8" s="17">
        <f t="shared" si="2"/>
        <v>25.200000000000003</v>
      </c>
      <c r="J8" s="20">
        <f>H8-G8-I8</f>
        <v>106.3</v>
      </c>
    </row>
    <row r="9" spans="1:11" ht="15">
      <c r="A9" s="9" t="s">
        <v>126</v>
      </c>
      <c r="B9" s="10" t="s">
        <v>67</v>
      </c>
      <c r="C9" s="10">
        <v>3.7</v>
      </c>
      <c r="D9" s="10">
        <v>42.5</v>
      </c>
      <c r="E9" s="10">
        <f t="shared" si="0"/>
        <v>157.25</v>
      </c>
      <c r="F9" s="11">
        <f t="shared" si="1"/>
        <v>180.83749999999998</v>
      </c>
      <c r="G9" s="12">
        <f>F9</f>
        <v>180.83749999999998</v>
      </c>
      <c r="H9" s="9">
        <v>196</v>
      </c>
      <c r="I9" s="9">
        <f t="shared" si="2"/>
        <v>7.7700000000000005</v>
      </c>
      <c r="J9" s="12">
        <f>H9-G9-I9</f>
        <v>7.392500000000022</v>
      </c>
      <c r="K9" s="2"/>
    </row>
    <row r="10" spans="1:10" ht="15">
      <c r="A10" s="17" t="s">
        <v>12</v>
      </c>
      <c r="B10" s="18" t="s">
        <v>13</v>
      </c>
      <c r="C10" s="18">
        <v>1</v>
      </c>
      <c r="D10" s="18">
        <v>230</v>
      </c>
      <c r="E10" s="18">
        <f t="shared" si="0"/>
        <v>230</v>
      </c>
      <c r="F10" s="19">
        <f t="shared" si="1"/>
        <v>264.5</v>
      </c>
      <c r="G10" s="17"/>
      <c r="H10" s="17"/>
      <c r="I10" s="17">
        <v>10</v>
      </c>
      <c r="J10" s="17"/>
    </row>
    <row r="11" spans="1:10" ht="15">
      <c r="A11" s="17" t="s">
        <v>12</v>
      </c>
      <c r="B11" s="18" t="s">
        <v>73</v>
      </c>
      <c r="C11" s="18">
        <v>3</v>
      </c>
      <c r="D11" s="18">
        <v>11.4</v>
      </c>
      <c r="E11" s="18">
        <f t="shared" si="0"/>
        <v>34.2</v>
      </c>
      <c r="F11" s="19">
        <f t="shared" si="1"/>
        <v>39.33</v>
      </c>
      <c r="G11" s="20">
        <f>F10+F11</f>
        <v>303.83</v>
      </c>
      <c r="H11" s="17">
        <v>304</v>
      </c>
      <c r="I11" s="17">
        <f>C11*0.5</f>
        <v>1.5</v>
      </c>
      <c r="J11" s="20">
        <f>H11-G11-I11-I10</f>
        <v>-11.329999999999984</v>
      </c>
    </row>
    <row r="12" spans="1:10" ht="15">
      <c r="A12" s="9" t="s">
        <v>45</v>
      </c>
      <c r="B12" s="10" t="s">
        <v>46</v>
      </c>
      <c r="C12" s="10">
        <v>1</v>
      </c>
      <c r="D12" s="10">
        <v>575</v>
      </c>
      <c r="E12" s="10">
        <f t="shared" si="0"/>
        <v>575</v>
      </c>
      <c r="F12" s="11">
        <f t="shared" si="1"/>
        <v>661.25</v>
      </c>
      <c r="G12" s="12">
        <f>F12</f>
        <v>661.25</v>
      </c>
      <c r="H12" s="9">
        <v>679</v>
      </c>
      <c r="I12" s="9">
        <f>C12*15</f>
        <v>15</v>
      </c>
      <c r="J12" s="12">
        <f>H12-G12-I12</f>
        <v>2.75</v>
      </c>
    </row>
    <row r="13" spans="1:10" ht="15">
      <c r="A13" s="17" t="s">
        <v>40</v>
      </c>
      <c r="B13" s="18" t="s">
        <v>41</v>
      </c>
      <c r="C13" s="18">
        <v>2</v>
      </c>
      <c r="D13" s="18">
        <v>610</v>
      </c>
      <c r="E13" s="18">
        <f t="shared" si="0"/>
        <v>1220</v>
      </c>
      <c r="F13" s="19">
        <f t="shared" si="1"/>
        <v>1403</v>
      </c>
      <c r="G13" s="17"/>
      <c r="H13" s="17"/>
      <c r="I13" s="17">
        <f>C13*15</f>
        <v>30</v>
      </c>
      <c r="J13" s="17"/>
    </row>
    <row r="14" spans="1:10" ht="15">
      <c r="A14" s="17" t="s">
        <v>40</v>
      </c>
      <c r="B14" s="18" t="s">
        <v>42</v>
      </c>
      <c r="C14" s="18">
        <v>1</v>
      </c>
      <c r="D14" s="18">
        <v>575</v>
      </c>
      <c r="E14" s="18">
        <f t="shared" si="0"/>
        <v>575</v>
      </c>
      <c r="F14" s="19">
        <f t="shared" si="1"/>
        <v>661.25</v>
      </c>
      <c r="G14" s="20">
        <f>F13+F14</f>
        <v>2064.25</v>
      </c>
      <c r="H14" s="17">
        <v>2064</v>
      </c>
      <c r="I14" s="17">
        <f>C14*15</f>
        <v>15</v>
      </c>
      <c r="J14" s="20">
        <f>H14-G14-I14-I13</f>
        <v>-45.25</v>
      </c>
    </row>
    <row r="15" spans="1:10" ht="15">
      <c r="A15" s="9" t="s">
        <v>104</v>
      </c>
      <c r="B15" s="10" t="s">
        <v>62</v>
      </c>
      <c r="C15" s="10">
        <v>6</v>
      </c>
      <c r="D15" s="10">
        <v>115</v>
      </c>
      <c r="E15" s="10">
        <f t="shared" si="0"/>
        <v>690</v>
      </c>
      <c r="F15" s="11">
        <f t="shared" si="1"/>
        <v>793.4999999999999</v>
      </c>
      <c r="G15" s="12">
        <f>F15</f>
        <v>793.4999999999999</v>
      </c>
      <c r="H15" s="9">
        <v>819</v>
      </c>
      <c r="I15" s="9">
        <f t="shared" si="2"/>
        <v>12.600000000000001</v>
      </c>
      <c r="J15" s="12">
        <f>H15-G15-I15</f>
        <v>12.900000000000112</v>
      </c>
    </row>
    <row r="16" spans="1:10" ht="15">
      <c r="A16" s="17" t="s">
        <v>105</v>
      </c>
      <c r="B16" s="18" t="s">
        <v>62</v>
      </c>
      <c r="C16" s="18">
        <v>2.3</v>
      </c>
      <c r="D16" s="18">
        <v>115</v>
      </c>
      <c r="E16" s="18">
        <f t="shared" si="0"/>
        <v>264.5</v>
      </c>
      <c r="F16" s="19">
        <f t="shared" si="1"/>
        <v>304.17499999999995</v>
      </c>
      <c r="G16" s="20"/>
      <c r="H16" s="17"/>
      <c r="I16" s="17">
        <f>C16*0.5</f>
        <v>1.15</v>
      </c>
      <c r="J16" s="17"/>
    </row>
    <row r="17" spans="1:10" ht="15">
      <c r="A17" s="17" t="s">
        <v>105</v>
      </c>
      <c r="B17" s="18" t="s">
        <v>187</v>
      </c>
      <c r="C17" s="18">
        <v>2.3</v>
      </c>
      <c r="D17" s="18">
        <v>3.8</v>
      </c>
      <c r="E17" s="18">
        <f t="shared" si="0"/>
        <v>8.739999999999998</v>
      </c>
      <c r="F17" s="19">
        <f t="shared" si="1"/>
        <v>10.050999999999997</v>
      </c>
      <c r="G17" s="20">
        <f>F16+F17</f>
        <v>314.22599999999994</v>
      </c>
      <c r="H17" s="17">
        <v>265</v>
      </c>
      <c r="I17" s="17">
        <f t="shared" si="2"/>
        <v>4.83</v>
      </c>
      <c r="J17" s="20">
        <f>H17-G17-I17-I16</f>
        <v>-55.20599999999994</v>
      </c>
    </row>
    <row r="18" spans="1:10" ht="15">
      <c r="A18" s="9" t="s">
        <v>77</v>
      </c>
      <c r="B18" s="10" t="s">
        <v>55</v>
      </c>
      <c r="C18" s="10">
        <v>4</v>
      </c>
      <c r="D18" s="10">
        <v>130</v>
      </c>
      <c r="E18" s="10">
        <f t="shared" si="0"/>
        <v>520</v>
      </c>
      <c r="F18" s="11">
        <f t="shared" si="1"/>
        <v>598</v>
      </c>
      <c r="G18" s="12">
        <f>F18</f>
        <v>598</v>
      </c>
      <c r="H18" s="9">
        <v>614</v>
      </c>
      <c r="I18" s="9">
        <f t="shared" si="2"/>
        <v>8.4</v>
      </c>
      <c r="J18" s="12">
        <f>H18-G18-I18</f>
        <v>7.6</v>
      </c>
    </row>
    <row r="19" spans="1:10" ht="15">
      <c r="A19" s="17" t="s">
        <v>14</v>
      </c>
      <c r="B19" s="18" t="s">
        <v>13</v>
      </c>
      <c r="C19" s="18">
        <v>1</v>
      </c>
      <c r="D19" s="18">
        <v>230</v>
      </c>
      <c r="E19" s="18">
        <f t="shared" si="0"/>
        <v>230</v>
      </c>
      <c r="F19" s="19">
        <f t="shared" si="1"/>
        <v>264.5</v>
      </c>
      <c r="G19" s="17"/>
      <c r="H19" s="17"/>
      <c r="I19" s="17">
        <v>10</v>
      </c>
      <c r="J19" s="17"/>
    </row>
    <row r="20" spans="1:10" ht="15">
      <c r="A20" s="17" t="s">
        <v>149</v>
      </c>
      <c r="B20" s="18" t="s">
        <v>73</v>
      </c>
      <c r="C20" s="18">
        <v>10</v>
      </c>
      <c r="D20" s="18">
        <v>11.4</v>
      </c>
      <c r="E20" s="18">
        <f t="shared" si="0"/>
        <v>114</v>
      </c>
      <c r="F20" s="19">
        <f t="shared" si="1"/>
        <v>131.1</v>
      </c>
      <c r="G20" s="20"/>
      <c r="H20" s="17"/>
      <c r="I20" s="17">
        <f>C20*0.5</f>
        <v>5</v>
      </c>
      <c r="J20" s="17"/>
    </row>
    <row r="21" spans="1:10" ht="15">
      <c r="A21" s="17" t="s">
        <v>149</v>
      </c>
      <c r="B21" s="18" t="s">
        <v>72</v>
      </c>
      <c r="C21" s="18">
        <v>5</v>
      </c>
      <c r="D21" s="18">
        <v>47.5</v>
      </c>
      <c r="E21" s="18">
        <f t="shared" si="0"/>
        <v>237.5</v>
      </c>
      <c r="F21" s="19">
        <f t="shared" si="1"/>
        <v>273.125</v>
      </c>
      <c r="G21" s="20">
        <f>F19+F20+F21</f>
        <v>668.725</v>
      </c>
      <c r="H21" s="17">
        <v>669</v>
      </c>
      <c r="I21" s="17">
        <f t="shared" si="2"/>
        <v>10.5</v>
      </c>
      <c r="J21" s="20">
        <f>H21-G21-I21-I20-I19</f>
        <v>-25.225000000000023</v>
      </c>
    </row>
    <row r="22" spans="1:10" ht="15">
      <c r="A22" s="9" t="s">
        <v>159</v>
      </c>
      <c r="B22" s="10" t="s">
        <v>75</v>
      </c>
      <c r="C22" s="10">
        <v>6</v>
      </c>
      <c r="D22" s="10">
        <v>20.9</v>
      </c>
      <c r="E22" s="10">
        <f t="shared" si="0"/>
        <v>125.39999999999999</v>
      </c>
      <c r="F22" s="11">
        <f t="shared" si="1"/>
        <v>144.20999999999998</v>
      </c>
      <c r="G22" s="9"/>
      <c r="H22" s="9"/>
      <c r="I22" s="9">
        <f>C22*0.5</f>
        <v>3</v>
      </c>
      <c r="J22" s="9"/>
    </row>
    <row r="23" spans="1:10" ht="15">
      <c r="A23" s="9" t="s">
        <v>79</v>
      </c>
      <c r="B23" s="10" t="s">
        <v>55</v>
      </c>
      <c r="C23" s="10">
        <v>6</v>
      </c>
      <c r="D23" s="10">
        <v>130</v>
      </c>
      <c r="E23" s="10">
        <f t="shared" si="0"/>
        <v>780</v>
      </c>
      <c r="F23" s="11">
        <f t="shared" si="1"/>
        <v>896.9999999999999</v>
      </c>
      <c r="G23" s="12">
        <f>F22+F23</f>
        <v>1041.2099999999998</v>
      </c>
      <c r="H23" s="9">
        <v>1041</v>
      </c>
      <c r="I23" s="9">
        <f t="shared" si="2"/>
        <v>12.600000000000001</v>
      </c>
      <c r="J23" s="9">
        <v>-16</v>
      </c>
    </row>
    <row r="24" spans="1:10" ht="15">
      <c r="A24" s="17" t="s">
        <v>85</v>
      </c>
      <c r="B24" s="18" t="s">
        <v>56</v>
      </c>
      <c r="C24" s="18">
        <v>14</v>
      </c>
      <c r="D24" s="18">
        <v>145</v>
      </c>
      <c r="E24" s="18">
        <f t="shared" si="0"/>
        <v>2030</v>
      </c>
      <c r="F24" s="19">
        <f t="shared" si="1"/>
        <v>2334.5</v>
      </c>
      <c r="G24" s="17"/>
      <c r="H24" s="17"/>
      <c r="I24" s="17">
        <f t="shared" si="2"/>
        <v>29.400000000000002</v>
      </c>
      <c r="J24" s="17"/>
    </row>
    <row r="25" spans="1:10" ht="15">
      <c r="A25" s="17" t="s">
        <v>103</v>
      </c>
      <c r="B25" s="18" t="s">
        <v>62</v>
      </c>
      <c r="C25" s="18">
        <v>8</v>
      </c>
      <c r="D25" s="18">
        <v>115</v>
      </c>
      <c r="E25" s="18">
        <f t="shared" si="0"/>
        <v>920</v>
      </c>
      <c r="F25" s="19">
        <f t="shared" si="1"/>
        <v>1058</v>
      </c>
      <c r="G25" s="17"/>
      <c r="H25" s="17"/>
      <c r="I25" s="17">
        <f t="shared" si="2"/>
        <v>16.8</v>
      </c>
      <c r="J25" s="17"/>
    </row>
    <row r="26" spans="1:10" ht="15">
      <c r="A26" s="17" t="s">
        <v>87</v>
      </c>
      <c r="B26" s="18" t="s">
        <v>57</v>
      </c>
      <c r="C26" s="18">
        <v>4</v>
      </c>
      <c r="D26" s="18">
        <v>50</v>
      </c>
      <c r="E26" s="18">
        <f t="shared" si="0"/>
        <v>200</v>
      </c>
      <c r="F26" s="19">
        <f t="shared" si="1"/>
        <v>229.99999999999997</v>
      </c>
      <c r="G26" s="20">
        <f>F24+F25+F26</f>
        <v>3622.5</v>
      </c>
      <c r="H26" s="17">
        <v>3623</v>
      </c>
      <c r="I26" s="17">
        <f t="shared" si="2"/>
        <v>8.4</v>
      </c>
      <c r="J26" s="20">
        <f>H26-G26-I26-I25-I24</f>
        <v>-54.10000000000001</v>
      </c>
    </row>
    <row r="27" spans="1:10" ht="15">
      <c r="A27" s="9" t="s">
        <v>95</v>
      </c>
      <c r="B27" s="10" t="s">
        <v>60</v>
      </c>
      <c r="C27" s="10">
        <v>4</v>
      </c>
      <c r="D27" s="10">
        <v>115</v>
      </c>
      <c r="E27" s="10">
        <f t="shared" si="0"/>
        <v>460</v>
      </c>
      <c r="F27" s="11">
        <f t="shared" si="1"/>
        <v>529</v>
      </c>
      <c r="G27" s="12">
        <f>F27</f>
        <v>529</v>
      </c>
      <c r="H27" s="9">
        <v>550</v>
      </c>
      <c r="I27" s="9">
        <f t="shared" si="2"/>
        <v>8.4</v>
      </c>
      <c r="J27" s="12">
        <f>H27-G27-I27</f>
        <v>12.6</v>
      </c>
    </row>
    <row r="28" spans="1:10" ht="15">
      <c r="A28" s="17" t="s">
        <v>52</v>
      </c>
      <c r="B28" s="18" t="s">
        <v>51</v>
      </c>
      <c r="C28" s="18">
        <v>7</v>
      </c>
      <c r="D28" s="18">
        <v>130</v>
      </c>
      <c r="E28" s="18">
        <f t="shared" si="0"/>
        <v>910</v>
      </c>
      <c r="F28" s="19">
        <f t="shared" si="1"/>
        <v>1046.5</v>
      </c>
      <c r="G28" s="17"/>
      <c r="H28" s="17"/>
      <c r="I28" s="17">
        <f t="shared" si="2"/>
        <v>14.700000000000001</v>
      </c>
      <c r="J28" s="17"/>
    </row>
    <row r="29" spans="1:10" ht="15">
      <c r="A29" s="17" t="s">
        <v>52</v>
      </c>
      <c r="B29" s="18" t="s">
        <v>65</v>
      </c>
      <c r="C29" s="18">
        <v>13</v>
      </c>
      <c r="D29" s="18">
        <v>42.5</v>
      </c>
      <c r="E29" s="18">
        <f t="shared" si="0"/>
        <v>552.5</v>
      </c>
      <c r="F29" s="19">
        <f t="shared" si="1"/>
        <v>635.375</v>
      </c>
      <c r="G29" s="20">
        <f>F28+F29</f>
        <v>1681.875</v>
      </c>
      <c r="H29" s="17">
        <v>1682</v>
      </c>
      <c r="I29" s="17">
        <f t="shared" si="2"/>
        <v>27.3</v>
      </c>
      <c r="J29" s="20">
        <f>H29-G29-I29-I28</f>
        <v>-41.875</v>
      </c>
    </row>
    <row r="30" spans="1:10" ht="15">
      <c r="A30" s="13" t="s">
        <v>120</v>
      </c>
      <c r="B30" s="10" t="s">
        <v>66</v>
      </c>
      <c r="C30" s="10">
        <v>11</v>
      </c>
      <c r="D30" s="10">
        <v>42.5</v>
      </c>
      <c r="E30" s="10">
        <f t="shared" si="0"/>
        <v>467.5</v>
      </c>
      <c r="F30" s="11">
        <f t="shared" si="1"/>
        <v>537.625</v>
      </c>
      <c r="G30" s="12">
        <f>F30</f>
        <v>537.625</v>
      </c>
      <c r="H30" s="9">
        <v>540</v>
      </c>
      <c r="I30" s="9">
        <f t="shared" si="2"/>
        <v>23.1</v>
      </c>
      <c r="J30" s="12">
        <f>H30-G30-I30</f>
        <v>-20.725</v>
      </c>
    </row>
    <row r="31" spans="1:10" ht="15">
      <c r="A31" s="17" t="s">
        <v>158</v>
      </c>
      <c r="B31" s="18" t="s">
        <v>74</v>
      </c>
      <c r="C31" s="18">
        <v>7</v>
      </c>
      <c r="D31" s="18">
        <v>16.15</v>
      </c>
      <c r="E31" s="18">
        <f t="shared" si="0"/>
        <v>113.04999999999998</v>
      </c>
      <c r="F31" s="19">
        <f t="shared" si="1"/>
        <v>130.00749999999996</v>
      </c>
      <c r="G31" s="20">
        <f>F31</f>
        <v>130.00749999999996</v>
      </c>
      <c r="H31" s="17">
        <v>130</v>
      </c>
      <c r="I31" s="17">
        <f>C31*0.5</f>
        <v>3.5</v>
      </c>
      <c r="J31" s="17">
        <v>-4</v>
      </c>
    </row>
    <row r="32" spans="1:10" ht="15">
      <c r="A32" s="9" t="s">
        <v>121</v>
      </c>
      <c r="B32" s="10" t="s">
        <v>67</v>
      </c>
      <c r="C32" s="10">
        <v>4</v>
      </c>
      <c r="D32" s="10">
        <v>42.5</v>
      </c>
      <c r="E32" s="10">
        <f t="shared" si="0"/>
        <v>170</v>
      </c>
      <c r="F32" s="11">
        <f t="shared" si="1"/>
        <v>195.49999999999997</v>
      </c>
      <c r="G32" s="12">
        <f>F32</f>
        <v>195.49999999999997</v>
      </c>
      <c r="H32" s="9">
        <v>196</v>
      </c>
      <c r="I32" s="9">
        <f t="shared" si="2"/>
        <v>8.4</v>
      </c>
      <c r="J32" s="9">
        <v>-8</v>
      </c>
    </row>
    <row r="33" spans="1:10" ht="15">
      <c r="A33" s="17" t="s">
        <v>23</v>
      </c>
      <c r="B33" s="18" t="s">
        <v>18</v>
      </c>
      <c r="C33" s="18">
        <v>1</v>
      </c>
      <c r="D33" s="18">
        <v>285</v>
      </c>
      <c r="E33" s="18">
        <f t="shared" si="0"/>
        <v>285</v>
      </c>
      <c r="F33" s="19">
        <f t="shared" si="1"/>
        <v>327.75</v>
      </c>
      <c r="G33" s="20">
        <f>F33</f>
        <v>327.75</v>
      </c>
      <c r="H33" s="17">
        <v>328</v>
      </c>
      <c r="I33" s="17">
        <f>C33*15</f>
        <v>15</v>
      </c>
      <c r="J33" s="17">
        <v>-15</v>
      </c>
    </row>
    <row r="34" spans="1:10" ht="15">
      <c r="A34" s="9" t="s">
        <v>122</v>
      </c>
      <c r="B34" s="10" t="s">
        <v>67</v>
      </c>
      <c r="C34" s="10">
        <v>8</v>
      </c>
      <c r="D34" s="10">
        <v>42.5</v>
      </c>
      <c r="E34" s="10">
        <f t="shared" si="0"/>
        <v>340</v>
      </c>
      <c r="F34" s="11">
        <f t="shared" si="1"/>
        <v>390.99999999999994</v>
      </c>
      <c r="G34" s="9"/>
      <c r="H34" s="9"/>
      <c r="I34" s="9">
        <f t="shared" si="2"/>
        <v>16.8</v>
      </c>
      <c r="J34" s="9"/>
    </row>
    <row r="35" spans="1:10" ht="15">
      <c r="A35" s="9" t="s">
        <v>122</v>
      </c>
      <c r="B35" s="10" t="s">
        <v>70</v>
      </c>
      <c r="C35" s="10">
        <v>8</v>
      </c>
      <c r="D35" s="10">
        <v>47.5</v>
      </c>
      <c r="E35" s="10">
        <f aca="true" t="shared" si="3" ref="E35:E66">D35*C35</f>
        <v>380</v>
      </c>
      <c r="F35" s="11">
        <f aca="true" t="shared" si="4" ref="F35:F66">E35*1.15</f>
        <v>436.99999999999994</v>
      </c>
      <c r="G35" s="12">
        <f>F35+F34</f>
        <v>827.9999999999999</v>
      </c>
      <c r="H35" s="9">
        <v>828</v>
      </c>
      <c r="I35" s="9">
        <f t="shared" si="2"/>
        <v>16.8</v>
      </c>
      <c r="J35" s="12">
        <f>H35-G35-I35-I34</f>
        <v>-33.59999999999989</v>
      </c>
    </row>
    <row r="36" spans="1:10" ht="15">
      <c r="A36" s="17" t="s">
        <v>10</v>
      </c>
      <c r="B36" s="18" t="s">
        <v>11</v>
      </c>
      <c r="C36" s="18">
        <v>1</v>
      </c>
      <c r="D36" s="18">
        <v>95</v>
      </c>
      <c r="E36" s="18">
        <f t="shared" si="3"/>
        <v>95</v>
      </c>
      <c r="F36" s="19">
        <f t="shared" si="4"/>
        <v>109.24999999999999</v>
      </c>
      <c r="G36" s="20">
        <f>F36</f>
        <v>109.24999999999999</v>
      </c>
      <c r="H36" s="17">
        <v>109</v>
      </c>
      <c r="I36" s="17">
        <v>10</v>
      </c>
      <c r="J36" s="17">
        <v>-10</v>
      </c>
    </row>
    <row r="37" spans="1:10" ht="15">
      <c r="A37" s="9" t="s">
        <v>136</v>
      </c>
      <c r="B37" s="10" t="s">
        <v>71</v>
      </c>
      <c r="C37" s="10">
        <v>3</v>
      </c>
      <c r="D37" s="10">
        <v>47.5</v>
      </c>
      <c r="E37" s="10">
        <f t="shared" si="3"/>
        <v>142.5</v>
      </c>
      <c r="F37" s="11">
        <f t="shared" si="4"/>
        <v>163.875</v>
      </c>
      <c r="G37" s="9"/>
      <c r="H37" s="9"/>
      <c r="I37" s="9">
        <f t="shared" si="2"/>
        <v>6.300000000000001</v>
      </c>
      <c r="J37" s="9"/>
    </row>
    <row r="38" spans="1:10" ht="15">
      <c r="A38" s="9" t="s">
        <v>136</v>
      </c>
      <c r="B38" s="10" t="s">
        <v>73</v>
      </c>
      <c r="C38" s="10">
        <v>4</v>
      </c>
      <c r="D38" s="10">
        <v>11.4</v>
      </c>
      <c r="E38" s="10">
        <f t="shared" si="3"/>
        <v>45.6</v>
      </c>
      <c r="F38" s="11">
        <f t="shared" si="4"/>
        <v>52.44</v>
      </c>
      <c r="G38" s="12"/>
      <c r="H38" s="9"/>
      <c r="I38" s="9">
        <f>C38*0.5</f>
        <v>2</v>
      </c>
      <c r="J38" s="9"/>
    </row>
    <row r="39" spans="1:10" ht="15">
      <c r="A39" s="9" t="s">
        <v>136</v>
      </c>
      <c r="B39" s="10" t="s">
        <v>58</v>
      </c>
      <c r="C39" s="10">
        <v>1.65</v>
      </c>
      <c r="D39" s="10">
        <v>65</v>
      </c>
      <c r="E39" s="10">
        <f>D39*C39</f>
        <v>107.25</v>
      </c>
      <c r="F39" s="11">
        <f>E39*1.15</f>
        <v>123.33749999999999</v>
      </c>
      <c r="G39" s="12">
        <f>F37+F38+F39</f>
        <v>339.6525</v>
      </c>
      <c r="H39" s="9">
        <v>216</v>
      </c>
      <c r="I39" s="9">
        <f t="shared" si="2"/>
        <v>3.465</v>
      </c>
      <c r="J39" s="12">
        <f>H39-G39-I39-I38-I37</f>
        <v>-135.4175</v>
      </c>
    </row>
    <row r="40" spans="1:10" ht="15">
      <c r="A40" s="17" t="s">
        <v>80</v>
      </c>
      <c r="B40" s="18" t="s">
        <v>55</v>
      </c>
      <c r="C40" s="18">
        <v>4</v>
      </c>
      <c r="D40" s="18">
        <v>130</v>
      </c>
      <c r="E40" s="18">
        <f t="shared" si="3"/>
        <v>520</v>
      </c>
      <c r="F40" s="19">
        <f t="shared" si="4"/>
        <v>598</v>
      </c>
      <c r="G40" s="20">
        <f>F40</f>
        <v>598</v>
      </c>
      <c r="H40" s="17">
        <v>598</v>
      </c>
      <c r="I40" s="17">
        <f t="shared" si="2"/>
        <v>8.4</v>
      </c>
      <c r="J40" s="20">
        <f>H40-G40-I40</f>
        <v>-8.4</v>
      </c>
    </row>
    <row r="41" spans="1:10" ht="15">
      <c r="A41" s="13" t="s">
        <v>146</v>
      </c>
      <c r="B41" s="10" t="s">
        <v>73</v>
      </c>
      <c r="C41" s="10">
        <v>18</v>
      </c>
      <c r="D41" s="10">
        <v>11.4</v>
      </c>
      <c r="E41" s="10">
        <f t="shared" si="3"/>
        <v>205.20000000000002</v>
      </c>
      <c r="F41" s="11">
        <f t="shared" si="4"/>
        <v>235.98</v>
      </c>
      <c r="G41" s="12">
        <f>F41</f>
        <v>235.98</v>
      </c>
      <c r="H41" s="9"/>
      <c r="I41" s="9">
        <f>C41*0.5</f>
        <v>9</v>
      </c>
      <c r="J41" s="12">
        <f>H41-G41-I41</f>
        <v>-244.98</v>
      </c>
    </row>
    <row r="42" spans="1:10" ht="15">
      <c r="A42" s="17" t="s">
        <v>127</v>
      </c>
      <c r="B42" s="18" t="s">
        <v>68</v>
      </c>
      <c r="C42" s="18">
        <v>3</v>
      </c>
      <c r="D42" s="18">
        <v>42.5</v>
      </c>
      <c r="E42" s="18">
        <f t="shared" si="3"/>
        <v>127.5</v>
      </c>
      <c r="F42" s="19">
        <f t="shared" si="4"/>
        <v>146.625</v>
      </c>
      <c r="G42" s="20">
        <f>F42</f>
        <v>146.625</v>
      </c>
      <c r="H42" s="17">
        <v>147</v>
      </c>
      <c r="I42" s="17">
        <f t="shared" si="2"/>
        <v>6.300000000000001</v>
      </c>
      <c r="J42" s="17">
        <v>-6</v>
      </c>
    </row>
    <row r="43" spans="1:10" ht="15">
      <c r="A43" s="9" t="s">
        <v>167</v>
      </c>
      <c r="B43" s="10" t="s">
        <v>72</v>
      </c>
      <c r="C43" s="10">
        <v>5</v>
      </c>
      <c r="D43" s="10">
        <v>47.5</v>
      </c>
      <c r="E43" s="10">
        <f t="shared" si="3"/>
        <v>237.5</v>
      </c>
      <c r="F43" s="11">
        <f t="shared" si="4"/>
        <v>273.125</v>
      </c>
      <c r="G43" s="9"/>
      <c r="H43" s="9"/>
      <c r="I43" s="9">
        <f t="shared" si="2"/>
        <v>10.5</v>
      </c>
      <c r="J43" s="9"/>
    </row>
    <row r="44" spans="1:10" ht="15">
      <c r="A44" s="14" t="s">
        <v>102</v>
      </c>
      <c r="B44" s="10" t="s">
        <v>62</v>
      </c>
      <c r="C44" s="10">
        <v>1</v>
      </c>
      <c r="D44" s="10">
        <v>115</v>
      </c>
      <c r="E44" s="10">
        <f t="shared" si="3"/>
        <v>115</v>
      </c>
      <c r="F44" s="11">
        <f t="shared" si="4"/>
        <v>132.25</v>
      </c>
      <c r="G44" s="12">
        <f>F43+F44</f>
        <v>405.375</v>
      </c>
      <c r="H44" s="9">
        <v>425</v>
      </c>
      <c r="I44" s="9">
        <f t="shared" si="2"/>
        <v>2.1</v>
      </c>
      <c r="J44" s="12">
        <f>H44-G44-I44-I43</f>
        <v>7.024999999999999</v>
      </c>
    </row>
    <row r="45" spans="1:10" ht="15">
      <c r="A45" s="17" t="s">
        <v>25</v>
      </c>
      <c r="B45" s="18" t="s">
        <v>26</v>
      </c>
      <c r="C45" s="18">
        <v>2</v>
      </c>
      <c r="D45" s="18">
        <v>285</v>
      </c>
      <c r="E45" s="18">
        <f t="shared" si="3"/>
        <v>570</v>
      </c>
      <c r="F45" s="19">
        <f t="shared" si="4"/>
        <v>655.5</v>
      </c>
      <c r="G45" s="17"/>
      <c r="H45" s="17"/>
      <c r="I45" s="17">
        <f>C45*15</f>
        <v>30</v>
      </c>
      <c r="J45" s="17"/>
    </row>
    <row r="46" spans="1:10" ht="15">
      <c r="A46" s="17" t="s">
        <v>25</v>
      </c>
      <c r="B46" s="18" t="s">
        <v>61</v>
      </c>
      <c r="C46" s="18">
        <v>6</v>
      </c>
      <c r="D46" s="18">
        <v>125</v>
      </c>
      <c r="E46" s="18">
        <f t="shared" si="3"/>
        <v>750</v>
      </c>
      <c r="F46" s="19">
        <f t="shared" si="4"/>
        <v>862.4999999999999</v>
      </c>
      <c r="G46" s="17"/>
      <c r="H46" s="17"/>
      <c r="I46" s="17">
        <f t="shared" si="2"/>
        <v>12.600000000000001</v>
      </c>
      <c r="J46" s="17"/>
    </row>
    <row r="47" spans="1:10" ht="15">
      <c r="A47" s="17" t="s">
        <v>151</v>
      </c>
      <c r="B47" s="18" t="s">
        <v>73</v>
      </c>
      <c r="C47" s="18">
        <v>6</v>
      </c>
      <c r="D47" s="18">
        <v>11.4</v>
      </c>
      <c r="E47" s="18">
        <f t="shared" si="3"/>
        <v>68.4</v>
      </c>
      <c r="F47" s="19">
        <f t="shared" si="4"/>
        <v>78.66</v>
      </c>
      <c r="G47" s="17"/>
      <c r="H47" s="17"/>
      <c r="I47" s="17">
        <f t="shared" si="2"/>
        <v>12.600000000000001</v>
      </c>
      <c r="J47" s="17"/>
    </row>
    <row r="48" spans="1:10" ht="15">
      <c r="A48" s="17" t="s">
        <v>151</v>
      </c>
      <c r="B48" s="18" t="s">
        <v>76</v>
      </c>
      <c r="C48" s="18">
        <v>13</v>
      </c>
      <c r="D48" s="18">
        <v>12.35</v>
      </c>
      <c r="E48" s="18">
        <f t="shared" si="3"/>
        <v>160.54999999999998</v>
      </c>
      <c r="F48" s="19">
        <f t="shared" si="4"/>
        <v>184.63249999999996</v>
      </c>
      <c r="G48" s="20">
        <f>F45+F46+F47+F48</f>
        <v>1781.2925</v>
      </c>
      <c r="H48" s="17">
        <v>1873</v>
      </c>
      <c r="I48" s="17">
        <f>C48*0.5</f>
        <v>6.5</v>
      </c>
      <c r="J48" s="20">
        <f>H48-G48-I48-I47-I46-I45</f>
        <v>30.007499999999986</v>
      </c>
    </row>
    <row r="49" spans="1:10" ht="15">
      <c r="A49" s="9" t="s">
        <v>113</v>
      </c>
      <c r="B49" s="10" t="s">
        <v>63</v>
      </c>
      <c r="C49" s="10">
        <v>3</v>
      </c>
      <c r="D49" s="10">
        <v>205</v>
      </c>
      <c r="E49" s="10">
        <f t="shared" si="3"/>
        <v>615</v>
      </c>
      <c r="F49" s="11">
        <f t="shared" si="4"/>
        <v>707.25</v>
      </c>
      <c r="G49" s="9"/>
      <c r="H49" s="9"/>
      <c r="I49" s="9">
        <f t="shared" si="2"/>
        <v>6.300000000000001</v>
      </c>
      <c r="J49" s="9"/>
    </row>
    <row r="50" spans="1:10" ht="15">
      <c r="A50" s="9" t="s">
        <v>113</v>
      </c>
      <c r="B50" s="10" t="s">
        <v>71</v>
      </c>
      <c r="C50" s="10">
        <v>5</v>
      </c>
      <c r="D50" s="10">
        <v>47.5</v>
      </c>
      <c r="E50" s="10">
        <f t="shared" si="3"/>
        <v>237.5</v>
      </c>
      <c r="F50" s="11">
        <f t="shared" si="4"/>
        <v>273.125</v>
      </c>
      <c r="G50" s="12">
        <f>F49+F50</f>
        <v>980.375</v>
      </c>
      <c r="H50" s="9">
        <v>980</v>
      </c>
      <c r="I50" s="9">
        <f t="shared" si="2"/>
        <v>10.5</v>
      </c>
      <c r="J50" s="9">
        <v>-17</v>
      </c>
    </row>
    <row r="51" spans="1:10" ht="15">
      <c r="A51" s="17" t="s">
        <v>134</v>
      </c>
      <c r="B51" s="18" t="s">
        <v>70</v>
      </c>
      <c r="C51" s="18">
        <v>6</v>
      </c>
      <c r="D51" s="18">
        <v>47.5</v>
      </c>
      <c r="E51" s="18">
        <f t="shared" si="3"/>
        <v>285</v>
      </c>
      <c r="F51" s="19">
        <f t="shared" si="4"/>
        <v>327.75</v>
      </c>
      <c r="G51" s="17"/>
      <c r="H51" s="17"/>
      <c r="I51" s="17">
        <f t="shared" si="2"/>
        <v>12.600000000000001</v>
      </c>
      <c r="J51" s="17"/>
    </row>
    <row r="52" spans="1:10" ht="15">
      <c r="A52" s="17" t="s">
        <v>134</v>
      </c>
      <c r="B52" s="18" t="s">
        <v>73</v>
      </c>
      <c r="C52" s="18">
        <v>7</v>
      </c>
      <c r="D52" s="18">
        <v>11.4</v>
      </c>
      <c r="E52" s="18">
        <f t="shared" si="3"/>
        <v>79.8</v>
      </c>
      <c r="F52" s="19">
        <f t="shared" si="4"/>
        <v>91.77</v>
      </c>
      <c r="G52" s="17"/>
      <c r="H52" s="17"/>
      <c r="I52" s="17">
        <f>C52*0.5</f>
        <v>3.5</v>
      </c>
      <c r="J52" s="17"/>
    </row>
    <row r="53" spans="1:10" ht="15">
      <c r="A53" s="17" t="s">
        <v>86</v>
      </c>
      <c r="B53" s="18" t="s">
        <v>57</v>
      </c>
      <c r="C53" s="18">
        <v>12</v>
      </c>
      <c r="D53" s="18">
        <v>50</v>
      </c>
      <c r="E53" s="18">
        <f t="shared" si="3"/>
        <v>600</v>
      </c>
      <c r="F53" s="19">
        <f t="shared" si="4"/>
        <v>690</v>
      </c>
      <c r="G53" s="17"/>
      <c r="H53" s="17"/>
      <c r="I53" s="17">
        <f t="shared" si="2"/>
        <v>25.200000000000003</v>
      </c>
      <c r="J53" s="17"/>
    </row>
    <row r="54" spans="1:10" ht="15">
      <c r="A54" s="17" t="s">
        <v>86</v>
      </c>
      <c r="B54" s="18" t="s">
        <v>72</v>
      </c>
      <c r="C54" s="18">
        <v>7</v>
      </c>
      <c r="D54" s="18">
        <v>47.5</v>
      </c>
      <c r="E54" s="18">
        <f t="shared" si="3"/>
        <v>332.5</v>
      </c>
      <c r="F54" s="19">
        <f t="shared" si="4"/>
        <v>382.37499999999994</v>
      </c>
      <c r="G54" s="17"/>
      <c r="H54" s="17"/>
      <c r="I54" s="17">
        <f t="shared" si="2"/>
        <v>14.700000000000001</v>
      </c>
      <c r="J54" s="17"/>
    </row>
    <row r="55" spans="1:10" ht="15">
      <c r="A55" s="17" t="s">
        <v>86</v>
      </c>
      <c r="B55" s="18" t="s">
        <v>73</v>
      </c>
      <c r="C55" s="18">
        <v>0</v>
      </c>
      <c r="D55" s="18">
        <v>11.4</v>
      </c>
      <c r="E55" s="18">
        <f t="shared" si="3"/>
        <v>0</v>
      </c>
      <c r="F55" s="19">
        <f t="shared" si="4"/>
        <v>0</v>
      </c>
      <c r="G55" s="17"/>
      <c r="H55" s="17"/>
      <c r="I55" s="17">
        <f>C55*0.5</f>
        <v>0</v>
      </c>
      <c r="J55" s="17"/>
    </row>
    <row r="56" spans="1:10" ht="15">
      <c r="A56" s="17" t="s">
        <v>86</v>
      </c>
      <c r="B56" s="18" t="s">
        <v>76</v>
      </c>
      <c r="C56" s="18">
        <v>12</v>
      </c>
      <c r="D56" s="18">
        <v>12.35</v>
      </c>
      <c r="E56" s="18">
        <f t="shared" si="3"/>
        <v>148.2</v>
      </c>
      <c r="F56" s="19">
        <f t="shared" si="4"/>
        <v>170.42999999999998</v>
      </c>
      <c r="G56" s="20">
        <f>F51+F52+F53+F54+F55+F56</f>
        <v>1662.325</v>
      </c>
      <c r="H56" s="17">
        <v>1741</v>
      </c>
      <c r="I56" s="17">
        <f>C56*0.5</f>
        <v>6</v>
      </c>
      <c r="J56" s="20">
        <f>H56-G56-I56-I55-I54-I53-I52-I51</f>
        <v>16.674999999999947</v>
      </c>
    </row>
    <row r="57" spans="1:10" ht="15">
      <c r="A57" s="9" t="s">
        <v>27</v>
      </c>
      <c r="B57" s="10" t="s">
        <v>28</v>
      </c>
      <c r="C57" s="10">
        <v>1</v>
      </c>
      <c r="D57" s="10">
        <v>285</v>
      </c>
      <c r="E57" s="10">
        <f t="shared" si="3"/>
        <v>285</v>
      </c>
      <c r="F57" s="11">
        <f t="shared" si="4"/>
        <v>327.75</v>
      </c>
      <c r="G57" s="12">
        <f>F57</f>
        <v>327.75</v>
      </c>
      <c r="H57" s="9">
        <v>328</v>
      </c>
      <c r="I57" s="9">
        <f>C57*15</f>
        <v>15</v>
      </c>
      <c r="J57" s="9">
        <v>-15</v>
      </c>
    </row>
    <row r="58" spans="1:10" ht="15">
      <c r="A58" s="17" t="s">
        <v>117</v>
      </c>
      <c r="B58" s="18" t="s">
        <v>64</v>
      </c>
      <c r="C58" s="18">
        <v>5</v>
      </c>
      <c r="D58" s="18">
        <v>42.5</v>
      </c>
      <c r="E58" s="18">
        <f t="shared" si="3"/>
        <v>212.5</v>
      </c>
      <c r="F58" s="19">
        <f t="shared" si="4"/>
        <v>244.37499999999997</v>
      </c>
      <c r="G58" s="17"/>
      <c r="H58" s="17"/>
      <c r="I58" s="17">
        <f t="shared" si="2"/>
        <v>10.5</v>
      </c>
      <c r="J58" s="17"/>
    </row>
    <row r="59" spans="1:10" ht="15">
      <c r="A59" s="17" t="s">
        <v>117</v>
      </c>
      <c r="B59" s="18" t="s">
        <v>76</v>
      </c>
      <c r="C59" s="18">
        <v>8</v>
      </c>
      <c r="D59" s="18">
        <v>12.35</v>
      </c>
      <c r="E59" s="18">
        <f t="shared" si="3"/>
        <v>98.8</v>
      </c>
      <c r="F59" s="19">
        <f t="shared" si="4"/>
        <v>113.61999999999999</v>
      </c>
      <c r="G59" s="20">
        <f>F58+F59</f>
        <v>357.99499999999995</v>
      </c>
      <c r="H59" s="17">
        <v>358</v>
      </c>
      <c r="I59" s="17">
        <f>C59*0.5</f>
        <v>4</v>
      </c>
      <c r="J59" s="17">
        <v>-15</v>
      </c>
    </row>
    <row r="60" spans="1:10" ht="15">
      <c r="A60" s="9" t="s">
        <v>137</v>
      </c>
      <c r="B60" s="10" t="s">
        <v>71</v>
      </c>
      <c r="C60" s="10">
        <v>6</v>
      </c>
      <c r="D60" s="10">
        <v>47.5</v>
      </c>
      <c r="E60" s="10">
        <f t="shared" si="3"/>
        <v>285</v>
      </c>
      <c r="F60" s="11">
        <f t="shared" si="4"/>
        <v>327.75</v>
      </c>
      <c r="G60" s="12">
        <f>F60</f>
        <v>327.75</v>
      </c>
      <c r="H60" s="9">
        <v>334</v>
      </c>
      <c r="I60" s="9">
        <f t="shared" si="2"/>
        <v>12.600000000000001</v>
      </c>
      <c r="J60" s="12">
        <f>H60-G60-I60</f>
        <v>-6.350000000000001</v>
      </c>
    </row>
    <row r="61" spans="1:10" ht="15">
      <c r="A61" s="17" t="s">
        <v>109</v>
      </c>
      <c r="B61" s="18" t="s">
        <v>63</v>
      </c>
      <c r="C61" s="18">
        <v>6</v>
      </c>
      <c r="D61" s="18">
        <v>205</v>
      </c>
      <c r="E61" s="18">
        <f t="shared" si="3"/>
        <v>1230</v>
      </c>
      <c r="F61" s="19">
        <f t="shared" si="4"/>
        <v>1414.5</v>
      </c>
      <c r="G61" s="17"/>
      <c r="H61" s="17"/>
      <c r="I61" s="17">
        <f t="shared" si="2"/>
        <v>12.600000000000001</v>
      </c>
      <c r="J61" s="17"/>
    </row>
    <row r="62" spans="1:10" ht="15">
      <c r="A62" s="17" t="s">
        <v>147</v>
      </c>
      <c r="B62" s="18" t="s">
        <v>73</v>
      </c>
      <c r="C62" s="18">
        <v>6</v>
      </c>
      <c r="D62" s="18">
        <v>11.4</v>
      </c>
      <c r="E62" s="18">
        <f t="shared" si="3"/>
        <v>68.4</v>
      </c>
      <c r="F62" s="19">
        <f t="shared" si="4"/>
        <v>78.66</v>
      </c>
      <c r="G62" s="20">
        <f>F61+F62</f>
        <v>1493.16</v>
      </c>
      <c r="H62" s="17">
        <v>1493</v>
      </c>
      <c r="I62" s="17">
        <f>C62*0.5</f>
        <v>3</v>
      </c>
      <c r="J62" s="20">
        <f>H62-G62-I62-I61</f>
        <v>-15.760000000000083</v>
      </c>
    </row>
    <row r="63" spans="1:11" ht="15">
      <c r="A63" s="9" t="s">
        <v>157</v>
      </c>
      <c r="B63" s="10" t="s">
        <v>74</v>
      </c>
      <c r="C63" s="10">
        <v>7</v>
      </c>
      <c r="D63" s="10">
        <v>16.15</v>
      </c>
      <c r="E63" s="10">
        <f t="shared" si="3"/>
        <v>113.04999999999998</v>
      </c>
      <c r="F63" s="11">
        <f t="shared" si="4"/>
        <v>130.00749999999996</v>
      </c>
      <c r="G63" s="12">
        <f>F63</f>
        <v>130.00749999999996</v>
      </c>
      <c r="H63" s="9">
        <v>150</v>
      </c>
      <c r="I63" s="9">
        <f>C63*0.5</f>
        <v>3.5</v>
      </c>
      <c r="J63" s="12">
        <f>H63-G63-I63</f>
        <v>16.492500000000035</v>
      </c>
      <c r="K63" t="s">
        <v>168</v>
      </c>
    </row>
    <row r="64" spans="1:10" ht="15">
      <c r="A64" s="21" t="s">
        <v>138</v>
      </c>
      <c r="B64" s="18" t="s">
        <v>71</v>
      </c>
      <c r="C64" s="18">
        <v>4</v>
      </c>
      <c r="D64" s="18">
        <v>47.5</v>
      </c>
      <c r="E64" s="18">
        <f t="shared" si="3"/>
        <v>190</v>
      </c>
      <c r="F64" s="19">
        <f t="shared" si="4"/>
        <v>218.49999999999997</v>
      </c>
      <c r="G64" s="20">
        <f>F64</f>
        <v>218.49999999999997</v>
      </c>
      <c r="H64" s="17">
        <v>219</v>
      </c>
      <c r="I64" s="17">
        <f t="shared" si="2"/>
        <v>8.4</v>
      </c>
      <c r="J64" s="17">
        <v>-8</v>
      </c>
    </row>
    <row r="65" spans="1:10" ht="15">
      <c r="A65" s="9" t="s">
        <v>162</v>
      </c>
      <c r="B65" s="10" t="s">
        <v>75</v>
      </c>
      <c r="C65" s="10">
        <v>6</v>
      </c>
      <c r="D65" s="10">
        <v>20.9</v>
      </c>
      <c r="E65" s="10">
        <f t="shared" si="3"/>
        <v>125.39999999999999</v>
      </c>
      <c r="F65" s="11">
        <f t="shared" si="4"/>
        <v>144.20999999999998</v>
      </c>
      <c r="G65" s="9"/>
      <c r="H65" s="9"/>
      <c r="I65" s="9">
        <f>C65*0.5</f>
        <v>3</v>
      </c>
      <c r="J65" s="9"/>
    </row>
    <row r="66" spans="1:10" ht="15">
      <c r="A66" s="9" t="s">
        <v>141</v>
      </c>
      <c r="B66" s="10" t="s">
        <v>72</v>
      </c>
      <c r="C66" s="10">
        <v>6</v>
      </c>
      <c r="D66" s="10">
        <v>47.5</v>
      </c>
      <c r="E66" s="10">
        <f t="shared" si="3"/>
        <v>285</v>
      </c>
      <c r="F66" s="11">
        <f t="shared" si="4"/>
        <v>327.75</v>
      </c>
      <c r="G66" s="12">
        <f>F65+F66</f>
        <v>471.96</v>
      </c>
      <c r="H66" s="9">
        <v>472</v>
      </c>
      <c r="I66" s="9">
        <f t="shared" si="2"/>
        <v>12.600000000000001</v>
      </c>
      <c r="J66" s="9">
        <v>-16</v>
      </c>
    </row>
    <row r="67" spans="1:10" ht="15">
      <c r="A67" s="17" t="s">
        <v>24</v>
      </c>
      <c r="B67" s="18" t="s">
        <v>26</v>
      </c>
      <c r="C67" s="18">
        <v>1</v>
      </c>
      <c r="D67" s="18">
        <v>285</v>
      </c>
      <c r="E67" s="18">
        <f aca="true" t="shared" si="5" ref="E67:E100">D67*C67</f>
        <v>285</v>
      </c>
      <c r="F67" s="19">
        <f aca="true" t="shared" si="6" ref="F67:F100">E67*1.15</f>
        <v>327.75</v>
      </c>
      <c r="G67" s="20">
        <f>F67</f>
        <v>327.75</v>
      </c>
      <c r="H67" s="17">
        <v>328</v>
      </c>
      <c r="I67" s="17">
        <f>C67*15</f>
        <v>15</v>
      </c>
      <c r="J67" s="17">
        <v>-15</v>
      </c>
    </row>
    <row r="68" spans="1:10" ht="15">
      <c r="A68" s="9" t="s">
        <v>81</v>
      </c>
      <c r="B68" s="10" t="s">
        <v>55</v>
      </c>
      <c r="C68" s="10">
        <v>6</v>
      </c>
      <c r="D68" s="10">
        <v>130</v>
      </c>
      <c r="E68" s="10">
        <f t="shared" si="5"/>
        <v>780</v>
      </c>
      <c r="F68" s="11">
        <f t="shared" si="6"/>
        <v>896.9999999999999</v>
      </c>
      <c r="G68" s="12">
        <f>F68</f>
        <v>896.9999999999999</v>
      </c>
      <c r="H68" s="9">
        <v>897</v>
      </c>
      <c r="I68" s="9">
        <f aca="true" t="shared" si="7" ref="I68:I131">C68*2.1</f>
        <v>12.600000000000001</v>
      </c>
      <c r="J68" s="9">
        <v>-13</v>
      </c>
    </row>
    <row r="69" spans="1:10" ht="15">
      <c r="A69" s="17" t="s">
        <v>78</v>
      </c>
      <c r="B69" s="18" t="s">
        <v>55</v>
      </c>
      <c r="C69" s="18">
        <v>3</v>
      </c>
      <c r="D69" s="18">
        <v>130</v>
      </c>
      <c r="E69" s="18">
        <f t="shared" si="5"/>
        <v>390</v>
      </c>
      <c r="F69" s="19">
        <f t="shared" si="6"/>
        <v>448.49999999999994</v>
      </c>
      <c r="G69" s="20">
        <f>F69</f>
        <v>448.49999999999994</v>
      </c>
      <c r="H69" s="17">
        <v>449</v>
      </c>
      <c r="I69" s="17">
        <f t="shared" si="7"/>
        <v>6.300000000000001</v>
      </c>
      <c r="J69" s="17">
        <v>-6</v>
      </c>
    </row>
    <row r="70" spans="1:10" ht="15">
      <c r="A70" s="13" t="s">
        <v>135</v>
      </c>
      <c r="B70" s="10" t="s">
        <v>71</v>
      </c>
      <c r="C70" s="10">
        <v>6</v>
      </c>
      <c r="D70" s="10">
        <v>47.5</v>
      </c>
      <c r="E70" s="10">
        <f t="shared" si="5"/>
        <v>285</v>
      </c>
      <c r="F70" s="11">
        <f t="shared" si="6"/>
        <v>327.75</v>
      </c>
      <c r="G70" s="12">
        <f>F70</f>
        <v>327.75</v>
      </c>
      <c r="H70" s="9">
        <v>328</v>
      </c>
      <c r="I70" s="9">
        <f t="shared" si="7"/>
        <v>12.600000000000001</v>
      </c>
      <c r="J70" s="9">
        <v>-13</v>
      </c>
    </row>
    <row r="71" spans="1:10" ht="15">
      <c r="A71" s="22" t="s">
        <v>88</v>
      </c>
      <c r="B71" s="18" t="s">
        <v>57</v>
      </c>
      <c r="C71" s="18">
        <v>2</v>
      </c>
      <c r="D71" s="18">
        <v>50</v>
      </c>
      <c r="E71" s="18">
        <f t="shared" si="5"/>
        <v>100</v>
      </c>
      <c r="F71" s="19">
        <f t="shared" si="6"/>
        <v>114.99999999999999</v>
      </c>
      <c r="G71" s="20">
        <f>F71</f>
        <v>114.99999999999999</v>
      </c>
      <c r="H71" s="17">
        <v>120</v>
      </c>
      <c r="I71" s="17">
        <f t="shared" si="7"/>
        <v>4.2</v>
      </c>
      <c r="J71" s="20">
        <f>H71-G71-I71</f>
        <v>0.800000000000014</v>
      </c>
    </row>
    <row r="72" spans="1:10" ht="15">
      <c r="A72" s="9" t="s">
        <v>125</v>
      </c>
      <c r="B72" s="10" t="s">
        <v>67</v>
      </c>
      <c r="C72" s="10">
        <v>4</v>
      </c>
      <c r="D72" s="10">
        <v>42.5</v>
      </c>
      <c r="E72" s="10">
        <f t="shared" si="5"/>
        <v>170</v>
      </c>
      <c r="F72" s="11">
        <f t="shared" si="6"/>
        <v>195.49999999999997</v>
      </c>
      <c r="G72" s="9"/>
      <c r="H72" s="9"/>
      <c r="I72" s="9">
        <f t="shared" si="7"/>
        <v>8.4</v>
      </c>
      <c r="J72" s="9"/>
    </row>
    <row r="73" spans="1:10" ht="15">
      <c r="A73" s="9" t="s">
        <v>125</v>
      </c>
      <c r="B73" s="10" t="s">
        <v>68</v>
      </c>
      <c r="C73" s="10">
        <v>4</v>
      </c>
      <c r="D73" s="10">
        <v>42.5</v>
      </c>
      <c r="E73" s="10">
        <f t="shared" si="5"/>
        <v>170</v>
      </c>
      <c r="F73" s="11">
        <f t="shared" si="6"/>
        <v>195.49999999999997</v>
      </c>
      <c r="G73" s="9"/>
      <c r="H73" s="9"/>
      <c r="I73" s="9">
        <f t="shared" si="7"/>
        <v>8.4</v>
      </c>
      <c r="J73" s="9"/>
    </row>
    <row r="74" spans="1:10" ht="15">
      <c r="A74" s="9" t="s">
        <v>125</v>
      </c>
      <c r="B74" s="10" t="s">
        <v>72</v>
      </c>
      <c r="C74" s="10">
        <v>7</v>
      </c>
      <c r="D74" s="10">
        <v>47.5</v>
      </c>
      <c r="E74" s="10">
        <f t="shared" si="5"/>
        <v>332.5</v>
      </c>
      <c r="F74" s="11">
        <f t="shared" si="6"/>
        <v>382.37499999999994</v>
      </c>
      <c r="G74" s="12">
        <f>F72+F73+F74</f>
        <v>773.3749999999999</v>
      </c>
      <c r="H74" s="9">
        <v>773</v>
      </c>
      <c r="I74" s="9">
        <f t="shared" si="7"/>
        <v>14.700000000000001</v>
      </c>
      <c r="J74" s="12">
        <f>H74-G74-I74-I73-I72</f>
        <v>-31.874999999999886</v>
      </c>
    </row>
    <row r="75" spans="1:10" ht="15">
      <c r="A75" s="22" t="s">
        <v>161</v>
      </c>
      <c r="B75" s="18" t="s">
        <v>75</v>
      </c>
      <c r="C75" s="18">
        <v>6</v>
      </c>
      <c r="D75" s="18">
        <v>20.9</v>
      </c>
      <c r="E75" s="18">
        <f t="shared" si="5"/>
        <v>125.39999999999999</v>
      </c>
      <c r="F75" s="19">
        <f t="shared" si="6"/>
        <v>144.20999999999998</v>
      </c>
      <c r="G75" s="20">
        <f>F75</f>
        <v>144.20999999999998</v>
      </c>
      <c r="H75" s="17">
        <v>144</v>
      </c>
      <c r="I75" s="17">
        <f>C75*0.5</f>
        <v>3</v>
      </c>
      <c r="J75" s="17">
        <v>-3</v>
      </c>
    </row>
    <row r="76" spans="1:10" ht="15">
      <c r="A76" s="9" t="s">
        <v>142</v>
      </c>
      <c r="B76" s="10" t="s">
        <v>72</v>
      </c>
      <c r="C76" s="10">
        <v>10</v>
      </c>
      <c r="D76" s="10">
        <v>47.5</v>
      </c>
      <c r="E76" s="10">
        <f t="shared" si="5"/>
        <v>475</v>
      </c>
      <c r="F76" s="11">
        <f t="shared" si="6"/>
        <v>546.25</v>
      </c>
      <c r="G76" s="12"/>
      <c r="H76" s="9"/>
      <c r="I76" s="9">
        <f>C76*0.5</f>
        <v>5</v>
      </c>
      <c r="J76" s="9"/>
    </row>
    <row r="77" spans="1:10" ht="15">
      <c r="A77" s="9" t="s">
        <v>142</v>
      </c>
      <c r="B77" s="10" t="s">
        <v>187</v>
      </c>
      <c r="C77" s="10">
        <v>10</v>
      </c>
      <c r="D77" s="10">
        <v>3.8</v>
      </c>
      <c r="E77" s="10">
        <f t="shared" si="5"/>
        <v>38</v>
      </c>
      <c r="F77" s="11">
        <f t="shared" si="6"/>
        <v>43.699999999999996</v>
      </c>
      <c r="G77" s="12">
        <f>F76+F77</f>
        <v>589.95</v>
      </c>
      <c r="H77" s="9">
        <v>550</v>
      </c>
      <c r="I77" s="9">
        <f t="shared" si="7"/>
        <v>21</v>
      </c>
      <c r="J77" s="12">
        <f>H77-G77-I77-I76</f>
        <v>-65.95000000000005</v>
      </c>
    </row>
    <row r="78" spans="1:10" ht="15">
      <c r="A78" s="22" t="s">
        <v>131</v>
      </c>
      <c r="B78" s="18" t="s">
        <v>69</v>
      </c>
      <c r="C78" s="18">
        <v>5.5</v>
      </c>
      <c r="D78" s="18">
        <v>82.5</v>
      </c>
      <c r="E78" s="18">
        <f t="shared" si="5"/>
        <v>453.75</v>
      </c>
      <c r="F78" s="19">
        <f t="shared" si="6"/>
        <v>521.8125</v>
      </c>
      <c r="G78" s="20">
        <f>F78</f>
        <v>521.8125</v>
      </c>
      <c r="H78" s="17">
        <v>474</v>
      </c>
      <c r="I78" s="17">
        <f t="shared" si="7"/>
        <v>11.55</v>
      </c>
      <c r="J78" s="20">
        <f>H78-G78-I78</f>
        <v>-59.3625</v>
      </c>
    </row>
    <row r="79" spans="1:10" ht="15">
      <c r="A79" s="9" t="s">
        <v>17</v>
      </c>
      <c r="B79" s="10" t="s">
        <v>18</v>
      </c>
      <c r="C79" s="10">
        <v>1</v>
      </c>
      <c r="D79" s="10">
        <v>285</v>
      </c>
      <c r="E79" s="10">
        <f t="shared" si="5"/>
        <v>285</v>
      </c>
      <c r="F79" s="11">
        <f t="shared" si="6"/>
        <v>327.75</v>
      </c>
      <c r="G79" s="12"/>
      <c r="H79" s="9"/>
      <c r="I79" s="9">
        <f>C79*15</f>
        <v>15</v>
      </c>
      <c r="J79" s="9"/>
    </row>
    <row r="80" spans="1:10" ht="15">
      <c r="A80" s="9" t="s">
        <v>17</v>
      </c>
      <c r="B80" s="10" t="s">
        <v>187</v>
      </c>
      <c r="C80" s="10">
        <v>3</v>
      </c>
      <c r="D80" s="10">
        <v>3.8</v>
      </c>
      <c r="E80" s="10">
        <f t="shared" si="5"/>
        <v>11.399999999999999</v>
      </c>
      <c r="F80" s="11">
        <f t="shared" si="6"/>
        <v>13.109999999999998</v>
      </c>
      <c r="G80" s="12">
        <f>F79+F80</f>
        <v>340.86</v>
      </c>
      <c r="H80" s="9">
        <v>406</v>
      </c>
      <c r="I80" s="9">
        <f>C80*0.5</f>
        <v>1.5</v>
      </c>
      <c r="J80" s="12">
        <f>H80-G80-I80-I79</f>
        <v>48.639999999999986</v>
      </c>
    </row>
    <row r="81" spans="1:10" ht="15">
      <c r="A81" s="17" t="s">
        <v>101</v>
      </c>
      <c r="B81" s="18" t="s">
        <v>61</v>
      </c>
      <c r="C81" s="18">
        <v>12</v>
      </c>
      <c r="D81" s="18">
        <v>125</v>
      </c>
      <c r="E81" s="18">
        <f t="shared" si="5"/>
        <v>1500</v>
      </c>
      <c r="F81" s="19">
        <f t="shared" si="6"/>
        <v>1724.9999999999998</v>
      </c>
      <c r="G81" s="20"/>
      <c r="H81" s="17"/>
      <c r="I81" s="17">
        <f t="shared" si="7"/>
        <v>25.200000000000003</v>
      </c>
      <c r="J81" s="17"/>
    </row>
    <row r="82" spans="1:10" ht="15">
      <c r="A82" s="17" t="s">
        <v>101</v>
      </c>
      <c r="B82" s="18" t="s">
        <v>66</v>
      </c>
      <c r="C82" s="18">
        <v>5</v>
      </c>
      <c r="D82" s="18">
        <v>42.5</v>
      </c>
      <c r="E82" s="18">
        <f t="shared" si="5"/>
        <v>212.5</v>
      </c>
      <c r="F82" s="19">
        <f t="shared" si="6"/>
        <v>244.37499999999997</v>
      </c>
      <c r="G82" s="20">
        <f>F81+F82</f>
        <v>1969.3749999999998</v>
      </c>
      <c r="H82" s="17">
        <v>1969</v>
      </c>
      <c r="I82" s="17">
        <f t="shared" si="7"/>
        <v>10.5</v>
      </c>
      <c r="J82" s="20">
        <f>H82-G82-I82-I81</f>
        <v>-36.074999999999775</v>
      </c>
    </row>
    <row r="83" spans="1:10" ht="15">
      <c r="A83" s="9" t="s">
        <v>107</v>
      </c>
      <c r="B83" s="10" t="s">
        <v>62</v>
      </c>
      <c r="C83" s="10">
        <v>8</v>
      </c>
      <c r="D83" s="10">
        <v>115</v>
      </c>
      <c r="E83" s="10">
        <f t="shared" si="5"/>
        <v>920</v>
      </c>
      <c r="F83" s="11">
        <f t="shared" si="6"/>
        <v>1058</v>
      </c>
      <c r="G83" s="12">
        <f>F83</f>
        <v>1058</v>
      </c>
      <c r="H83" s="9">
        <v>1060</v>
      </c>
      <c r="I83" s="9">
        <f t="shared" si="7"/>
        <v>16.8</v>
      </c>
      <c r="J83" s="12">
        <f>H83-G83-I83</f>
        <v>-14.8</v>
      </c>
    </row>
    <row r="84" spans="1:10" ht="15">
      <c r="A84" s="17" t="s">
        <v>97</v>
      </c>
      <c r="B84" s="18" t="s">
        <v>60</v>
      </c>
      <c r="C84" s="18">
        <v>6</v>
      </c>
      <c r="D84" s="18">
        <v>115</v>
      </c>
      <c r="E84" s="18">
        <f t="shared" si="5"/>
        <v>690</v>
      </c>
      <c r="F84" s="19">
        <f t="shared" si="6"/>
        <v>793.4999999999999</v>
      </c>
      <c r="G84" s="17"/>
      <c r="H84" s="17"/>
      <c r="I84" s="17">
        <f t="shared" si="7"/>
        <v>12.600000000000001</v>
      </c>
      <c r="J84" s="17"/>
    </row>
    <row r="85" spans="1:10" ht="15">
      <c r="A85" s="17" t="s">
        <v>97</v>
      </c>
      <c r="B85" s="18" t="s">
        <v>66</v>
      </c>
      <c r="C85" s="18">
        <v>3</v>
      </c>
      <c r="D85" s="18">
        <v>42.5</v>
      </c>
      <c r="E85" s="18">
        <f t="shared" si="5"/>
        <v>127.5</v>
      </c>
      <c r="F85" s="19">
        <f t="shared" si="6"/>
        <v>146.625</v>
      </c>
      <c r="G85" s="17"/>
      <c r="H85" s="17"/>
      <c r="I85" s="17">
        <f t="shared" si="7"/>
        <v>6.300000000000001</v>
      </c>
      <c r="J85" s="17"/>
    </row>
    <row r="86" spans="1:10" ht="15">
      <c r="A86" s="17" t="s">
        <v>97</v>
      </c>
      <c r="B86" s="18" t="s">
        <v>68</v>
      </c>
      <c r="C86" s="18">
        <v>3</v>
      </c>
      <c r="D86" s="18">
        <v>42.5</v>
      </c>
      <c r="E86" s="18">
        <f t="shared" si="5"/>
        <v>127.5</v>
      </c>
      <c r="F86" s="19">
        <f t="shared" si="6"/>
        <v>146.625</v>
      </c>
      <c r="G86" s="17"/>
      <c r="H86" s="17"/>
      <c r="I86" s="17">
        <f t="shared" si="7"/>
        <v>6.300000000000001</v>
      </c>
      <c r="J86" s="17"/>
    </row>
    <row r="87" spans="1:10" ht="15">
      <c r="A87" s="17" t="s">
        <v>97</v>
      </c>
      <c r="B87" s="18" t="s">
        <v>71</v>
      </c>
      <c r="C87" s="18">
        <v>2</v>
      </c>
      <c r="D87" s="18">
        <v>47.5</v>
      </c>
      <c r="E87" s="18">
        <f t="shared" si="5"/>
        <v>95</v>
      </c>
      <c r="F87" s="19">
        <f t="shared" si="6"/>
        <v>109.24999999999999</v>
      </c>
      <c r="G87" s="17"/>
      <c r="H87" s="17"/>
      <c r="I87" s="17">
        <f t="shared" si="7"/>
        <v>4.2</v>
      </c>
      <c r="J87" s="17"/>
    </row>
    <row r="88" spans="1:10" ht="15">
      <c r="A88" s="17" t="s">
        <v>97</v>
      </c>
      <c r="B88" s="18" t="s">
        <v>72</v>
      </c>
      <c r="C88" s="18">
        <v>4</v>
      </c>
      <c r="D88" s="18">
        <v>47.5</v>
      </c>
      <c r="E88" s="18">
        <f t="shared" si="5"/>
        <v>190</v>
      </c>
      <c r="F88" s="19">
        <f t="shared" si="6"/>
        <v>218.49999999999997</v>
      </c>
      <c r="G88" s="17"/>
      <c r="H88" s="17"/>
      <c r="I88" s="17">
        <f t="shared" si="7"/>
        <v>8.4</v>
      </c>
      <c r="J88" s="17"/>
    </row>
    <row r="89" spans="1:10" ht="15">
      <c r="A89" s="17" t="s">
        <v>89</v>
      </c>
      <c r="B89" s="18" t="s">
        <v>57</v>
      </c>
      <c r="C89" s="18">
        <v>1</v>
      </c>
      <c r="D89" s="18">
        <v>50</v>
      </c>
      <c r="E89" s="18">
        <f t="shared" si="5"/>
        <v>50</v>
      </c>
      <c r="F89" s="19">
        <f t="shared" si="6"/>
        <v>57.49999999999999</v>
      </c>
      <c r="G89" s="17"/>
      <c r="H89" s="17"/>
      <c r="I89" s="17">
        <f t="shared" si="7"/>
        <v>2.1</v>
      </c>
      <c r="J89" s="17"/>
    </row>
    <row r="90" spans="1:10" ht="15">
      <c r="A90" s="17" t="s">
        <v>89</v>
      </c>
      <c r="B90" s="18" t="s">
        <v>64</v>
      </c>
      <c r="C90" s="18">
        <v>2</v>
      </c>
      <c r="D90" s="18">
        <v>42.5</v>
      </c>
      <c r="E90" s="18">
        <f t="shared" si="5"/>
        <v>85</v>
      </c>
      <c r="F90" s="19">
        <f t="shared" si="6"/>
        <v>97.74999999999999</v>
      </c>
      <c r="G90" s="17"/>
      <c r="H90" s="17"/>
      <c r="I90" s="17">
        <f t="shared" si="7"/>
        <v>4.2</v>
      </c>
      <c r="J90" s="17"/>
    </row>
    <row r="91" spans="1:10" ht="15">
      <c r="A91" s="17" t="s">
        <v>89</v>
      </c>
      <c r="B91" s="18" t="s">
        <v>65</v>
      </c>
      <c r="C91" s="18">
        <v>3</v>
      </c>
      <c r="D91" s="18">
        <v>42.5</v>
      </c>
      <c r="E91" s="18">
        <f t="shared" si="5"/>
        <v>127.5</v>
      </c>
      <c r="F91" s="19">
        <f t="shared" si="6"/>
        <v>146.625</v>
      </c>
      <c r="G91" s="17"/>
      <c r="H91" s="17"/>
      <c r="I91" s="17">
        <f t="shared" si="7"/>
        <v>6.300000000000001</v>
      </c>
      <c r="J91" s="17"/>
    </row>
    <row r="92" spans="1:10" ht="15">
      <c r="A92" s="17" t="s">
        <v>89</v>
      </c>
      <c r="B92" s="18" t="s">
        <v>68</v>
      </c>
      <c r="C92" s="18">
        <v>3</v>
      </c>
      <c r="D92" s="18">
        <v>42.5</v>
      </c>
      <c r="E92" s="18">
        <f t="shared" si="5"/>
        <v>127.5</v>
      </c>
      <c r="F92" s="19">
        <f t="shared" si="6"/>
        <v>146.625</v>
      </c>
      <c r="G92" s="17"/>
      <c r="H92" s="17"/>
      <c r="I92" s="17">
        <f t="shared" si="7"/>
        <v>6.300000000000001</v>
      </c>
      <c r="J92" s="17"/>
    </row>
    <row r="93" spans="1:10" ht="15">
      <c r="A93" s="17" t="s">
        <v>89</v>
      </c>
      <c r="B93" s="18" t="s">
        <v>70</v>
      </c>
      <c r="C93" s="18">
        <v>2</v>
      </c>
      <c r="D93" s="18">
        <v>47.5</v>
      </c>
      <c r="E93" s="18">
        <f t="shared" si="5"/>
        <v>95</v>
      </c>
      <c r="F93" s="19">
        <f t="shared" si="6"/>
        <v>109.24999999999999</v>
      </c>
      <c r="G93" s="17"/>
      <c r="H93" s="17"/>
      <c r="I93" s="17">
        <f t="shared" si="7"/>
        <v>4.2</v>
      </c>
      <c r="J93" s="17"/>
    </row>
    <row r="94" spans="1:10" ht="15">
      <c r="A94" s="17" t="s">
        <v>123</v>
      </c>
      <c r="B94" s="18" t="s">
        <v>67</v>
      </c>
      <c r="C94" s="18">
        <v>3</v>
      </c>
      <c r="D94" s="18">
        <v>42.5</v>
      </c>
      <c r="E94" s="18">
        <f t="shared" si="5"/>
        <v>127.5</v>
      </c>
      <c r="F94" s="19">
        <f t="shared" si="6"/>
        <v>146.625</v>
      </c>
      <c r="G94" s="20">
        <f>F84+F85+F86+F87+F88+F89+F90+F91+F92+F93+F94</f>
        <v>2118.875</v>
      </c>
      <c r="H94" s="17">
        <v>2119</v>
      </c>
      <c r="I94" s="17">
        <f t="shared" si="7"/>
        <v>6.300000000000001</v>
      </c>
      <c r="J94" s="20">
        <f>H94-G94-I84-I85-I86-I87-I88-I89-I90-I91-I92-I93-I94</f>
        <v>-67.075</v>
      </c>
    </row>
    <row r="95" spans="1:10" ht="15">
      <c r="A95" s="9" t="s">
        <v>156</v>
      </c>
      <c r="B95" s="10" t="s">
        <v>74</v>
      </c>
      <c r="C95" s="10">
        <v>8</v>
      </c>
      <c r="D95" s="10">
        <v>16.15</v>
      </c>
      <c r="E95" s="10">
        <f t="shared" si="5"/>
        <v>129.2</v>
      </c>
      <c r="F95" s="11">
        <f t="shared" si="6"/>
        <v>148.57999999999998</v>
      </c>
      <c r="G95" s="12">
        <f>F95</f>
        <v>148.57999999999998</v>
      </c>
      <c r="H95" s="9">
        <v>200</v>
      </c>
      <c r="I95" s="9">
        <f>C95*0.5</f>
        <v>4</v>
      </c>
      <c r="J95" s="12">
        <f>H95-G95-I95</f>
        <v>47.420000000000016</v>
      </c>
    </row>
    <row r="96" spans="1:10" ht="15">
      <c r="A96" s="22" t="s">
        <v>82</v>
      </c>
      <c r="B96" s="18" t="s">
        <v>56</v>
      </c>
      <c r="C96" s="18">
        <v>3</v>
      </c>
      <c r="D96" s="18">
        <v>145</v>
      </c>
      <c r="E96" s="18">
        <f t="shared" si="5"/>
        <v>435</v>
      </c>
      <c r="F96" s="19">
        <f t="shared" si="6"/>
        <v>500.24999999999994</v>
      </c>
      <c r="G96" s="20">
        <f>F96</f>
        <v>500.24999999999994</v>
      </c>
      <c r="H96" s="17">
        <v>500</v>
      </c>
      <c r="I96" s="17">
        <f t="shared" si="7"/>
        <v>6.300000000000001</v>
      </c>
      <c r="J96" s="17">
        <v>-6</v>
      </c>
    </row>
    <row r="97" spans="1:10" ht="15">
      <c r="A97" s="9" t="s">
        <v>106</v>
      </c>
      <c r="B97" s="10" t="s">
        <v>62</v>
      </c>
      <c r="C97" s="10">
        <v>3</v>
      </c>
      <c r="D97" s="10">
        <v>115</v>
      </c>
      <c r="E97" s="10">
        <f t="shared" si="5"/>
        <v>345</v>
      </c>
      <c r="F97" s="11">
        <f t="shared" si="6"/>
        <v>396.74999999999994</v>
      </c>
      <c r="G97" s="12">
        <f>F97</f>
        <v>396.74999999999994</v>
      </c>
      <c r="H97" s="9">
        <v>397</v>
      </c>
      <c r="I97" s="9">
        <f t="shared" si="7"/>
        <v>6.300000000000001</v>
      </c>
      <c r="J97" s="9">
        <v>-6</v>
      </c>
    </row>
    <row r="98" spans="1:10" ht="15">
      <c r="A98" s="22" t="s">
        <v>155</v>
      </c>
      <c r="B98" s="18" t="s">
        <v>74</v>
      </c>
      <c r="C98" s="18">
        <v>4</v>
      </c>
      <c r="D98" s="18">
        <v>16.15</v>
      </c>
      <c r="E98" s="18">
        <f t="shared" si="5"/>
        <v>64.6</v>
      </c>
      <c r="F98" s="19">
        <f t="shared" si="6"/>
        <v>74.28999999999999</v>
      </c>
      <c r="G98" s="20">
        <f>F98</f>
        <v>74.28999999999999</v>
      </c>
      <c r="H98" s="17">
        <v>74</v>
      </c>
      <c r="I98" s="17">
        <f>C98*0.5</f>
        <v>2</v>
      </c>
      <c r="J98" s="17">
        <v>-2</v>
      </c>
    </row>
    <row r="99" spans="1:10" ht="15">
      <c r="A99" s="9" t="s">
        <v>115</v>
      </c>
      <c r="B99" s="10" t="s">
        <v>64</v>
      </c>
      <c r="C99" s="10">
        <v>11</v>
      </c>
      <c r="D99" s="10">
        <v>42.5</v>
      </c>
      <c r="E99" s="10">
        <f t="shared" si="5"/>
        <v>467.5</v>
      </c>
      <c r="F99" s="11">
        <f t="shared" si="6"/>
        <v>537.625</v>
      </c>
      <c r="G99" s="12">
        <f>F99</f>
        <v>537.625</v>
      </c>
      <c r="H99" s="9">
        <v>538</v>
      </c>
      <c r="I99" s="9">
        <f t="shared" si="7"/>
        <v>23.1</v>
      </c>
      <c r="J99" s="9">
        <v>-23</v>
      </c>
    </row>
    <row r="100" spans="1:10" ht="15">
      <c r="A100" s="17" t="s">
        <v>132</v>
      </c>
      <c r="B100" s="18" t="s">
        <v>69</v>
      </c>
      <c r="C100" s="18">
        <v>5.5</v>
      </c>
      <c r="D100" s="18">
        <v>82.5</v>
      </c>
      <c r="E100" s="18">
        <f t="shared" si="5"/>
        <v>453.75</v>
      </c>
      <c r="F100" s="19">
        <f t="shared" si="6"/>
        <v>521.8125</v>
      </c>
      <c r="G100" s="17"/>
      <c r="H100" s="17"/>
      <c r="I100" s="17">
        <f t="shared" si="7"/>
        <v>11.55</v>
      </c>
      <c r="J100" s="17"/>
    </row>
    <row r="101" spans="1:10" ht="15">
      <c r="A101" s="17" t="s">
        <v>132</v>
      </c>
      <c r="B101" s="18" t="s">
        <v>72</v>
      </c>
      <c r="C101" s="18">
        <v>4</v>
      </c>
      <c r="D101" s="18">
        <v>47.5</v>
      </c>
      <c r="E101" s="18">
        <f aca="true" t="shared" si="8" ref="E101:E133">D101*C101</f>
        <v>190</v>
      </c>
      <c r="F101" s="19">
        <f aca="true" t="shared" si="9" ref="F101:F133">E101*1.15</f>
        <v>218.49999999999997</v>
      </c>
      <c r="G101" s="20">
        <f>F100+F101</f>
        <v>740.3125</v>
      </c>
      <c r="H101" s="17">
        <v>693</v>
      </c>
      <c r="I101" s="17">
        <f t="shared" si="7"/>
        <v>8.4</v>
      </c>
      <c r="J101" s="20">
        <f>H101-G101-I101-I100</f>
        <v>-67.2625</v>
      </c>
    </row>
    <row r="102" spans="1:10" ht="15">
      <c r="A102" s="13" t="s">
        <v>166</v>
      </c>
      <c r="B102" s="10" t="s">
        <v>76</v>
      </c>
      <c r="C102" s="10">
        <v>5</v>
      </c>
      <c r="D102" s="10">
        <v>12.35</v>
      </c>
      <c r="E102" s="10">
        <f t="shared" si="8"/>
        <v>61.75</v>
      </c>
      <c r="F102" s="11">
        <f t="shared" si="9"/>
        <v>71.01249999999999</v>
      </c>
      <c r="G102" s="12">
        <f>F102</f>
        <v>71.01249999999999</v>
      </c>
      <c r="H102" s="9">
        <v>83</v>
      </c>
      <c r="I102" s="9">
        <f>C102*0.5</f>
        <v>2.5</v>
      </c>
      <c r="J102" s="12">
        <f>H102-G102-I102</f>
        <v>9.487500000000011</v>
      </c>
    </row>
    <row r="103" spans="1:10" ht="15">
      <c r="A103" s="17" t="s">
        <v>35</v>
      </c>
      <c r="B103" s="18" t="s">
        <v>36</v>
      </c>
      <c r="C103" s="18">
        <v>2</v>
      </c>
      <c r="D103" s="18">
        <v>285</v>
      </c>
      <c r="E103" s="18">
        <f t="shared" si="8"/>
        <v>570</v>
      </c>
      <c r="F103" s="19">
        <f t="shared" si="9"/>
        <v>655.5</v>
      </c>
      <c r="G103" s="20">
        <f>F103</f>
        <v>655.5</v>
      </c>
      <c r="H103" s="17">
        <v>656</v>
      </c>
      <c r="I103" s="17">
        <f>C103*15</f>
        <v>30</v>
      </c>
      <c r="J103" s="17">
        <v>-30</v>
      </c>
    </row>
    <row r="104" spans="1:10" ht="15">
      <c r="A104" s="13" t="s">
        <v>119</v>
      </c>
      <c r="B104" s="10" t="s">
        <v>65</v>
      </c>
      <c r="C104" s="10">
        <v>10</v>
      </c>
      <c r="D104" s="10">
        <v>42.5</v>
      </c>
      <c r="E104" s="10">
        <f t="shared" si="8"/>
        <v>425</v>
      </c>
      <c r="F104" s="11">
        <f t="shared" si="9"/>
        <v>488.74999999999994</v>
      </c>
      <c r="G104" s="9"/>
      <c r="H104" s="9"/>
      <c r="I104" s="9">
        <f t="shared" si="7"/>
        <v>21</v>
      </c>
      <c r="J104" s="9"/>
    </row>
    <row r="105" spans="1:10" ht="15">
      <c r="A105" s="13" t="s">
        <v>119</v>
      </c>
      <c r="B105" s="10" t="s">
        <v>74</v>
      </c>
      <c r="C105" s="10">
        <v>11</v>
      </c>
      <c r="D105" s="10">
        <v>16.15</v>
      </c>
      <c r="E105" s="10">
        <f t="shared" si="8"/>
        <v>177.64999999999998</v>
      </c>
      <c r="F105" s="11">
        <f t="shared" si="9"/>
        <v>204.29749999999996</v>
      </c>
      <c r="G105" s="12">
        <f>F104+F105</f>
        <v>693.0474999999999</v>
      </c>
      <c r="H105" s="9">
        <v>700</v>
      </c>
      <c r="I105" s="9">
        <f>C105*0.5</f>
        <v>5.5</v>
      </c>
      <c r="J105" s="12">
        <f>H105-G105-I105-I104</f>
        <v>-19.5474999999999</v>
      </c>
    </row>
    <row r="106" spans="1:11" ht="15">
      <c r="A106" s="17" t="s">
        <v>154</v>
      </c>
      <c r="B106" s="18" t="s">
        <v>73</v>
      </c>
      <c r="C106" s="18">
        <v>0</v>
      </c>
      <c r="D106" s="18">
        <v>11.4</v>
      </c>
      <c r="E106" s="18">
        <f t="shared" si="8"/>
        <v>0</v>
      </c>
      <c r="F106" s="19">
        <f t="shared" si="9"/>
        <v>0</v>
      </c>
      <c r="G106" s="20">
        <f>F106</f>
        <v>0</v>
      </c>
      <c r="H106" s="17">
        <v>52</v>
      </c>
      <c r="I106" s="17">
        <f t="shared" si="7"/>
        <v>0</v>
      </c>
      <c r="J106" s="17">
        <v>52</v>
      </c>
      <c r="K106" t="s">
        <v>177</v>
      </c>
    </row>
    <row r="107" spans="1:10" ht="15">
      <c r="A107" s="13" t="s">
        <v>21</v>
      </c>
      <c r="B107" s="10" t="s">
        <v>18</v>
      </c>
      <c r="C107" s="10">
        <v>3</v>
      </c>
      <c r="D107" s="10">
        <v>285</v>
      </c>
      <c r="E107" s="10">
        <f t="shared" si="8"/>
        <v>855</v>
      </c>
      <c r="F107" s="11">
        <f t="shared" si="9"/>
        <v>983.2499999999999</v>
      </c>
      <c r="G107" s="9"/>
      <c r="H107" s="9"/>
      <c r="I107" s="9">
        <f>C107*15</f>
        <v>45</v>
      </c>
      <c r="J107" s="9"/>
    </row>
    <row r="108" spans="1:10" ht="15">
      <c r="A108" s="13" t="s">
        <v>21</v>
      </c>
      <c r="B108" s="10" t="s">
        <v>26</v>
      </c>
      <c r="C108" s="10">
        <v>2</v>
      </c>
      <c r="D108" s="10">
        <v>285</v>
      </c>
      <c r="E108" s="10">
        <f t="shared" si="8"/>
        <v>570</v>
      </c>
      <c r="F108" s="11">
        <f t="shared" si="9"/>
        <v>655.5</v>
      </c>
      <c r="G108" s="9"/>
      <c r="H108" s="9"/>
      <c r="I108" s="9">
        <f>C108*15</f>
        <v>30</v>
      </c>
      <c r="J108" s="9"/>
    </row>
    <row r="109" spans="1:10" ht="15">
      <c r="A109" s="13" t="s">
        <v>21</v>
      </c>
      <c r="B109" s="10" t="s">
        <v>39</v>
      </c>
      <c r="C109" s="10">
        <v>1</v>
      </c>
      <c r="D109" s="10">
        <v>400</v>
      </c>
      <c r="E109" s="10">
        <f t="shared" si="8"/>
        <v>400</v>
      </c>
      <c r="F109" s="11">
        <f t="shared" si="9"/>
        <v>459.99999999999994</v>
      </c>
      <c r="G109" s="12">
        <f>F107+F108+F109</f>
        <v>2098.75</v>
      </c>
      <c r="H109" s="9">
        <v>2099</v>
      </c>
      <c r="I109" s="9">
        <f>C109*15</f>
        <v>15</v>
      </c>
      <c r="J109" s="9">
        <v>-90</v>
      </c>
    </row>
    <row r="110" spans="1:10" ht="15">
      <c r="A110" s="17" t="s">
        <v>130</v>
      </c>
      <c r="B110" s="18" t="s">
        <v>69</v>
      </c>
      <c r="C110" s="18">
        <v>5.5</v>
      </c>
      <c r="D110" s="18">
        <v>82.5</v>
      </c>
      <c r="E110" s="18">
        <f t="shared" si="8"/>
        <v>453.75</v>
      </c>
      <c r="F110" s="19">
        <f t="shared" si="9"/>
        <v>521.8125</v>
      </c>
      <c r="G110" s="20">
        <f>F110</f>
        <v>521.8125</v>
      </c>
      <c r="H110" s="17">
        <v>474</v>
      </c>
      <c r="I110" s="17">
        <f t="shared" si="7"/>
        <v>11.55</v>
      </c>
      <c r="J110" s="20">
        <f>H110-G110-I110</f>
        <v>-59.3625</v>
      </c>
    </row>
    <row r="111" spans="1:10" ht="15">
      <c r="A111" s="9" t="s">
        <v>114</v>
      </c>
      <c r="B111" s="10" t="s">
        <v>63</v>
      </c>
      <c r="C111" s="10">
        <v>5</v>
      </c>
      <c r="D111" s="10">
        <v>205</v>
      </c>
      <c r="E111" s="10">
        <f t="shared" si="8"/>
        <v>1025</v>
      </c>
      <c r="F111" s="11">
        <f t="shared" si="9"/>
        <v>1178.75</v>
      </c>
      <c r="G111" s="9"/>
      <c r="H111" s="9"/>
      <c r="I111" s="9">
        <f t="shared" si="7"/>
        <v>10.5</v>
      </c>
      <c r="J111" s="9"/>
    </row>
    <row r="112" spans="1:11" ht="15">
      <c r="A112" s="9" t="s">
        <v>150</v>
      </c>
      <c r="B112" s="10" t="s">
        <v>73</v>
      </c>
      <c r="C112" s="10">
        <v>0</v>
      </c>
      <c r="D112" s="10">
        <v>11.4</v>
      </c>
      <c r="E112" s="10">
        <f t="shared" si="8"/>
        <v>0</v>
      </c>
      <c r="F112" s="11">
        <f t="shared" si="9"/>
        <v>0</v>
      </c>
      <c r="G112" s="12">
        <f>F111+F112</f>
        <v>1178.75</v>
      </c>
      <c r="H112" s="9">
        <v>1257</v>
      </c>
      <c r="I112" s="9">
        <f t="shared" si="7"/>
        <v>0</v>
      </c>
      <c r="J112" s="12">
        <f>H112-G112-I111</f>
        <v>67.75</v>
      </c>
      <c r="K112" t="s">
        <v>177</v>
      </c>
    </row>
    <row r="113" spans="1:10" ht="15">
      <c r="A113" s="23" t="s">
        <v>108</v>
      </c>
      <c r="B113" s="18" t="s">
        <v>63</v>
      </c>
      <c r="C113" s="18">
        <v>6</v>
      </c>
      <c r="D113" s="18">
        <v>205</v>
      </c>
      <c r="E113" s="18">
        <f t="shared" si="8"/>
        <v>1230</v>
      </c>
      <c r="F113" s="19">
        <f t="shared" si="9"/>
        <v>1414.5</v>
      </c>
      <c r="G113" s="17"/>
      <c r="H113" s="17"/>
      <c r="I113" s="17">
        <f t="shared" si="7"/>
        <v>12.600000000000001</v>
      </c>
      <c r="J113" s="17"/>
    </row>
    <row r="114" spans="1:10" ht="15">
      <c r="A114" s="23" t="s">
        <v>108</v>
      </c>
      <c r="B114" s="18" t="s">
        <v>69</v>
      </c>
      <c r="C114" s="18">
        <v>8.5</v>
      </c>
      <c r="D114" s="18">
        <v>82.5</v>
      </c>
      <c r="E114" s="18">
        <f t="shared" si="8"/>
        <v>701.25</v>
      </c>
      <c r="F114" s="19">
        <f t="shared" si="9"/>
        <v>806.4374999999999</v>
      </c>
      <c r="G114" s="20"/>
      <c r="H114" s="17"/>
      <c r="I114" s="17">
        <f t="shared" si="7"/>
        <v>17.85</v>
      </c>
      <c r="J114" s="17"/>
    </row>
    <row r="115" spans="1:11" ht="15">
      <c r="A115" s="23" t="s">
        <v>108</v>
      </c>
      <c r="B115" s="18" t="s">
        <v>72</v>
      </c>
      <c r="C115" s="18">
        <v>7.2</v>
      </c>
      <c r="D115" s="18">
        <v>47.5</v>
      </c>
      <c r="E115" s="18">
        <f>D115*C115</f>
        <v>342</v>
      </c>
      <c r="F115" s="19">
        <f>E115*1.15</f>
        <v>393.29999999999995</v>
      </c>
      <c r="G115" s="20">
        <f>F113+F114+F115</f>
        <v>2614.2375</v>
      </c>
      <c r="H115" s="17"/>
      <c r="I115" s="17">
        <f t="shared" si="7"/>
        <v>15.120000000000001</v>
      </c>
      <c r="J115" s="20">
        <f>H115-G115-I115-I114-I113</f>
        <v>-2659.8075</v>
      </c>
      <c r="K115">
        <v>7.5</v>
      </c>
    </row>
    <row r="116" spans="1:10" ht="15">
      <c r="A116" s="9" t="s">
        <v>148</v>
      </c>
      <c r="B116" s="10" t="s">
        <v>73</v>
      </c>
      <c r="C116" s="10">
        <v>10</v>
      </c>
      <c r="D116" s="10">
        <v>11.4</v>
      </c>
      <c r="E116" s="10">
        <f t="shared" si="8"/>
        <v>114</v>
      </c>
      <c r="F116" s="11">
        <f t="shared" si="9"/>
        <v>131.1</v>
      </c>
      <c r="G116" s="12">
        <f>F116</f>
        <v>131.1</v>
      </c>
      <c r="H116" s="9">
        <v>131</v>
      </c>
      <c r="I116" s="9">
        <f>C116*0.5</f>
        <v>5</v>
      </c>
      <c r="J116" s="9">
        <v>-5</v>
      </c>
    </row>
    <row r="117" spans="1:10" ht="15">
      <c r="A117" s="17" t="s">
        <v>165</v>
      </c>
      <c r="B117" s="18" t="s">
        <v>76</v>
      </c>
      <c r="C117" s="18">
        <v>9</v>
      </c>
      <c r="D117" s="18">
        <v>12.35</v>
      </c>
      <c r="E117" s="18">
        <f t="shared" si="8"/>
        <v>111.14999999999999</v>
      </c>
      <c r="F117" s="19">
        <f t="shared" si="9"/>
        <v>127.82249999999998</v>
      </c>
      <c r="G117" s="20">
        <f>F117</f>
        <v>127.82249999999998</v>
      </c>
      <c r="H117" s="17"/>
      <c r="I117" s="17">
        <f>C117*0.5</f>
        <v>4.5</v>
      </c>
      <c r="J117" s="20">
        <f>H117-G117-I117</f>
        <v>-132.3225</v>
      </c>
    </row>
    <row r="118" spans="1:10" ht="15">
      <c r="A118" s="9" t="s">
        <v>92</v>
      </c>
      <c r="B118" s="10" t="s">
        <v>59</v>
      </c>
      <c r="C118" s="10">
        <v>10.5</v>
      </c>
      <c r="D118" s="10">
        <v>150</v>
      </c>
      <c r="E118" s="10">
        <f t="shared" si="8"/>
        <v>1575</v>
      </c>
      <c r="F118" s="11">
        <f t="shared" si="9"/>
        <v>1811.2499999999998</v>
      </c>
      <c r="G118" s="12">
        <f>F118</f>
        <v>1811.2499999999998</v>
      </c>
      <c r="H118" s="9">
        <v>1750</v>
      </c>
      <c r="I118" s="9">
        <f t="shared" si="7"/>
        <v>22.05</v>
      </c>
      <c r="J118" s="12">
        <f>H118-G118-I118</f>
        <v>-83.29999999999977</v>
      </c>
    </row>
    <row r="119" spans="1:10" ht="15">
      <c r="A119" s="17" t="s">
        <v>128</v>
      </c>
      <c r="B119" s="18" t="s">
        <v>68</v>
      </c>
      <c r="C119" s="18">
        <v>3</v>
      </c>
      <c r="D119" s="18">
        <v>42.5</v>
      </c>
      <c r="E119" s="18">
        <f t="shared" si="8"/>
        <v>127.5</v>
      </c>
      <c r="F119" s="19">
        <f t="shared" si="9"/>
        <v>146.625</v>
      </c>
      <c r="G119" s="20">
        <f>F119</f>
        <v>146.625</v>
      </c>
      <c r="H119" s="17">
        <v>147</v>
      </c>
      <c r="I119" s="17">
        <f t="shared" si="7"/>
        <v>6.300000000000001</v>
      </c>
      <c r="J119" s="17">
        <v>-6</v>
      </c>
    </row>
    <row r="120" spans="1:10" ht="15">
      <c r="A120" s="9" t="s">
        <v>90</v>
      </c>
      <c r="B120" s="10" t="s">
        <v>57</v>
      </c>
      <c r="C120" s="10">
        <v>5.93</v>
      </c>
      <c r="D120" s="10">
        <v>50</v>
      </c>
      <c r="E120" s="10">
        <f t="shared" si="8"/>
        <v>296.5</v>
      </c>
      <c r="F120" s="11">
        <f>E120</f>
        <v>296.5</v>
      </c>
      <c r="G120" s="9"/>
      <c r="H120" s="9"/>
      <c r="I120" s="9">
        <f t="shared" si="7"/>
        <v>12.453</v>
      </c>
      <c r="J120" s="9"/>
    </row>
    <row r="121" spans="1:10" ht="15">
      <c r="A121" s="9" t="s">
        <v>133</v>
      </c>
      <c r="B121" s="10" t="s">
        <v>69</v>
      </c>
      <c r="C121" s="10">
        <v>4.5</v>
      </c>
      <c r="D121" s="10">
        <v>82.5</v>
      </c>
      <c r="E121" s="10">
        <f t="shared" si="8"/>
        <v>371.25</v>
      </c>
      <c r="F121" s="11">
        <f t="shared" si="9"/>
        <v>426.93749999999994</v>
      </c>
      <c r="G121" s="12">
        <f>F120+F121</f>
        <v>723.4375</v>
      </c>
      <c r="H121" s="9">
        <v>750</v>
      </c>
      <c r="I121" s="9">
        <f t="shared" si="7"/>
        <v>9.450000000000001</v>
      </c>
      <c r="J121" s="12">
        <f>H121-G121-I121-I120</f>
        <v>4.659499999999998</v>
      </c>
    </row>
    <row r="122" spans="1:10" ht="15">
      <c r="A122" s="17" t="s">
        <v>110</v>
      </c>
      <c r="B122" s="18" t="s">
        <v>63</v>
      </c>
      <c r="C122" s="18">
        <v>6</v>
      </c>
      <c r="D122" s="18">
        <v>205</v>
      </c>
      <c r="E122" s="18">
        <f t="shared" si="8"/>
        <v>1230</v>
      </c>
      <c r="F122" s="19">
        <f t="shared" si="9"/>
        <v>1414.5</v>
      </c>
      <c r="G122" s="20">
        <f>F122</f>
        <v>1414.5</v>
      </c>
      <c r="H122" s="17">
        <v>1415</v>
      </c>
      <c r="I122" s="17">
        <f t="shared" si="7"/>
        <v>12.600000000000001</v>
      </c>
      <c r="J122" s="17">
        <v>-13</v>
      </c>
    </row>
    <row r="123" spans="1:10" ht="15">
      <c r="A123" s="9" t="s">
        <v>43</v>
      </c>
      <c r="B123" s="10" t="s">
        <v>44</v>
      </c>
      <c r="C123" s="10">
        <v>2</v>
      </c>
      <c r="D123" s="10">
        <v>575</v>
      </c>
      <c r="E123" s="10">
        <f t="shared" si="8"/>
        <v>1150</v>
      </c>
      <c r="F123" s="11">
        <f t="shared" si="9"/>
        <v>1322.5</v>
      </c>
      <c r="G123" s="12">
        <f>F123</f>
        <v>1322.5</v>
      </c>
      <c r="H123" s="9">
        <v>1323</v>
      </c>
      <c r="I123" s="9">
        <f>C123*15</f>
        <v>30</v>
      </c>
      <c r="J123" s="9">
        <v>-30</v>
      </c>
    </row>
    <row r="124" spans="1:10" ht="15">
      <c r="A124" s="17" t="s">
        <v>29</v>
      </c>
      <c r="B124" s="18" t="s">
        <v>28</v>
      </c>
      <c r="C124" s="18">
        <v>1</v>
      </c>
      <c r="D124" s="18">
        <v>285</v>
      </c>
      <c r="E124" s="18">
        <f t="shared" si="8"/>
        <v>285</v>
      </c>
      <c r="F124" s="19">
        <f t="shared" si="9"/>
        <v>327.75</v>
      </c>
      <c r="G124" s="17"/>
      <c r="H124" s="17"/>
      <c r="I124" s="17">
        <f t="shared" si="7"/>
        <v>2.1</v>
      </c>
      <c r="J124" s="17"/>
    </row>
    <row r="125" spans="1:11" ht="15">
      <c r="A125" s="17" t="s">
        <v>152</v>
      </c>
      <c r="B125" s="18" t="s">
        <v>73</v>
      </c>
      <c r="C125" s="18">
        <v>0</v>
      </c>
      <c r="D125" s="18">
        <v>11.4</v>
      </c>
      <c r="E125" s="18">
        <f t="shared" si="8"/>
        <v>0</v>
      </c>
      <c r="F125" s="19">
        <f t="shared" si="9"/>
        <v>0</v>
      </c>
      <c r="G125" s="20">
        <f>F124+F125</f>
        <v>327.75</v>
      </c>
      <c r="H125" s="17">
        <v>420</v>
      </c>
      <c r="I125" s="17">
        <f t="shared" si="7"/>
        <v>0</v>
      </c>
      <c r="J125" s="20">
        <f>H125-G125-I124</f>
        <v>90.15</v>
      </c>
      <c r="K125" t="s">
        <v>176</v>
      </c>
    </row>
    <row r="126" spans="1:10" ht="15">
      <c r="A126" s="13" t="s">
        <v>30</v>
      </c>
      <c r="B126" s="10" t="s">
        <v>31</v>
      </c>
      <c r="C126" s="10">
        <v>1</v>
      </c>
      <c r="D126" s="10">
        <v>285</v>
      </c>
      <c r="E126" s="10">
        <f t="shared" si="8"/>
        <v>285</v>
      </c>
      <c r="F126" s="11">
        <f t="shared" si="9"/>
        <v>327.75</v>
      </c>
      <c r="G126" s="9"/>
      <c r="H126" s="9"/>
      <c r="I126" s="9">
        <f>C126*15</f>
        <v>15</v>
      </c>
      <c r="J126" s="9"/>
    </row>
    <row r="127" spans="1:10" ht="15">
      <c r="A127" s="13" t="s">
        <v>30</v>
      </c>
      <c r="B127" s="10" t="s">
        <v>68</v>
      </c>
      <c r="C127" s="10">
        <v>12</v>
      </c>
      <c r="D127" s="10">
        <v>42.5</v>
      </c>
      <c r="E127" s="10">
        <f t="shared" si="8"/>
        <v>510</v>
      </c>
      <c r="F127" s="11">
        <f t="shared" si="9"/>
        <v>586.5</v>
      </c>
      <c r="G127" s="9"/>
      <c r="H127" s="9"/>
      <c r="I127" s="9">
        <f t="shared" si="7"/>
        <v>25.200000000000003</v>
      </c>
      <c r="J127" s="9"/>
    </row>
    <row r="128" spans="1:10" ht="15">
      <c r="A128" s="13" t="s">
        <v>124</v>
      </c>
      <c r="B128" s="10" t="s">
        <v>67</v>
      </c>
      <c r="C128" s="10">
        <v>11</v>
      </c>
      <c r="D128" s="10">
        <v>42.5</v>
      </c>
      <c r="E128" s="10">
        <f t="shared" si="8"/>
        <v>467.5</v>
      </c>
      <c r="F128" s="11">
        <f t="shared" si="9"/>
        <v>537.625</v>
      </c>
      <c r="G128" s="12">
        <f>F126+F127+F128</f>
        <v>1451.875</v>
      </c>
      <c r="H128" s="9">
        <v>1452</v>
      </c>
      <c r="I128" s="9">
        <f t="shared" si="7"/>
        <v>23.1</v>
      </c>
      <c r="J128" s="12">
        <f>H128-G128-I126-I127-I128</f>
        <v>-63.175000000000004</v>
      </c>
    </row>
    <row r="129" spans="1:10" ht="15">
      <c r="A129" s="17" t="s">
        <v>118</v>
      </c>
      <c r="B129" s="18" t="s">
        <v>64</v>
      </c>
      <c r="C129" s="18">
        <v>8</v>
      </c>
      <c r="D129" s="18">
        <v>42.5</v>
      </c>
      <c r="E129" s="18">
        <f t="shared" si="8"/>
        <v>340</v>
      </c>
      <c r="F129" s="19">
        <f t="shared" si="9"/>
        <v>390.99999999999994</v>
      </c>
      <c r="G129" s="17"/>
      <c r="H129" s="17"/>
      <c r="I129" s="17">
        <f t="shared" si="7"/>
        <v>16.8</v>
      </c>
      <c r="J129" s="17"/>
    </row>
    <row r="130" spans="1:10" ht="15">
      <c r="A130" s="17" t="s">
        <v>118</v>
      </c>
      <c r="B130" s="18" t="s">
        <v>73</v>
      </c>
      <c r="C130" s="18">
        <v>16</v>
      </c>
      <c r="D130" s="18">
        <v>11.4</v>
      </c>
      <c r="E130" s="18">
        <f t="shared" si="8"/>
        <v>182.4</v>
      </c>
      <c r="F130" s="19">
        <f t="shared" si="9"/>
        <v>209.76</v>
      </c>
      <c r="G130" s="17"/>
      <c r="H130" s="17"/>
      <c r="I130" s="17">
        <f>C130*0.5</f>
        <v>8</v>
      </c>
      <c r="J130" s="17"/>
    </row>
    <row r="131" spans="1:10" ht="15">
      <c r="A131" s="17" t="s">
        <v>91</v>
      </c>
      <c r="B131" s="18" t="s">
        <v>58</v>
      </c>
      <c r="C131" s="18">
        <v>17</v>
      </c>
      <c r="D131" s="18">
        <v>65</v>
      </c>
      <c r="E131" s="18">
        <f t="shared" si="8"/>
        <v>1105</v>
      </c>
      <c r="F131" s="19">
        <f t="shared" si="9"/>
        <v>1270.75</v>
      </c>
      <c r="G131" s="17"/>
      <c r="H131" s="17"/>
      <c r="I131" s="17">
        <f t="shared" si="7"/>
        <v>35.7</v>
      </c>
      <c r="J131" s="17"/>
    </row>
    <row r="132" spans="1:10" ht="15">
      <c r="A132" s="17" t="s">
        <v>91</v>
      </c>
      <c r="B132" s="18" t="s">
        <v>76</v>
      </c>
      <c r="C132" s="18">
        <v>25</v>
      </c>
      <c r="D132" s="18">
        <v>12.35</v>
      </c>
      <c r="E132" s="18">
        <f t="shared" si="8"/>
        <v>308.75</v>
      </c>
      <c r="F132" s="19">
        <f t="shared" si="9"/>
        <v>355.0625</v>
      </c>
      <c r="G132" s="17"/>
      <c r="H132" s="17"/>
      <c r="I132" s="17">
        <f>C132*0.5</f>
        <v>12.5</v>
      </c>
      <c r="J132" s="17"/>
    </row>
    <row r="133" spans="1:10" ht="15">
      <c r="A133" s="17" t="s">
        <v>112</v>
      </c>
      <c r="B133" s="18" t="s">
        <v>63</v>
      </c>
      <c r="C133" s="18">
        <v>8</v>
      </c>
      <c r="D133" s="18">
        <v>205</v>
      </c>
      <c r="E133" s="18">
        <f t="shared" si="8"/>
        <v>1640</v>
      </c>
      <c r="F133" s="19">
        <f t="shared" si="9"/>
        <v>1885.9999999999998</v>
      </c>
      <c r="G133" s="20">
        <f>F129+F130+F131+F132+F133</f>
        <v>4112.5725</v>
      </c>
      <c r="H133" s="17">
        <v>4113</v>
      </c>
      <c r="I133" s="17">
        <f aca="true" t="shared" si="10" ref="I133:I187">C133*2.1</f>
        <v>16.8</v>
      </c>
      <c r="J133" s="20">
        <f>H133-G133-I129-I130-I131-I132-I133</f>
        <v>-89.37250000000022</v>
      </c>
    </row>
    <row r="134" spans="1:10" ht="15">
      <c r="A134" s="9" t="s">
        <v>129</v>
      </c>
      <c r="B134" s="10" t="s">
        <v>68</v>
      </c>
      <c r="C134" s="10">
        <v>2</v>
      </c>
      <c r="D134" s="10">
        <v>42.5</v>
      </c>
      <c r="E134" s="10">
        <f aca="true" t="shared" si="11" ref="E134:E164">D134*C134</f>
        <v>85</v>
      </c>
      <c r="F134" s="11">
        <f aca="true" t="shared" si="12" ref="F134:F164">E134*1.15</f>
        <v>97.74999999999999</v>
      </c>
      <c r="G134" s="12">
        <f>F134</f>
        <v>97.74999999999999</v>
      </c>
      <c r="H134" s="9">
        <v>98</v>
      </c>
      <c r="I134" s="9">
        <f t="shared" si="10"/>
        <v>4.2</v>
      </c>
      <c r="J134" s="9">
        <v>-4</v>
      </c>
    </row>
    <row r="135" spans="1:10" ht="15">
      <c r="A135" s="22" t="s">
        <v>37</v>
      </c>
      <c r="B135" s="18" t="s">
        <v>38</v>
      </c>
      <c r="C135" s="18">
        <v>1</v>
      </c>
      <c r="D135" s="18">
        <v>420</v>
      </c>
      <c r="E135" s="18">
        <f t="shared" si="11"/>
        <v>420</v>
      </c>
      <c r="F135" s="19">
        <f t="shared" si="12"/>
        <v>482.99999999999994</v>
      </c>
      <c r="G135" s="17"/>
      <c r="H135" s="17"/>
      <c r="I135" s="17">
        <f>C135*15</f>
        <v>15</v>
      </c>
      <c r="J135" s="17"/>
    </row>
    <row r="136" spans="1:10" ht="15">
      <c r="A136" s="22" t="s">
        <v>37</v>
      </c>
      <c r="B136" s="18" t="s">
        <v>75</v>
      </c>
      <c r="C136" s="18">
        <v>9</v>
      </c>
      <c r="D136" s="18">
        <v>20.9</v>
      </c>
      <c r="E136" s="18">
        <f t="shared" si="11"/>
        <v>188.1</v>
      </c>
      <c r="F136" s="19">
        <f t="shared" si="12"/>
        <v>216.31499999999997</v>
      </c>
      <c r="G136" s="17"/>
      <c r="H136" s="17"/>
      <c r="I136" s="17">
        <f>C136*0.5</f>
        <v>4.5</v>
      </c>
      <c r="J136" s="17"/>
    </row>
    <row r="137" spans="1:10" ht="15">
      <c r="A137" s="22" t="s">
        <v>98</v>
      </c>
      <c r="B137" s="18" t="s">
        <v>60</v>
      </c>
      <c r="C137" s="18">
        <v>9</v>
      </c>
      <c r="D137" s="18">
        <v>115</v>
      </c>
      <c r="E137" s="18">
        <f t="shared" si="11"/>
        <v>1035</v>
      </c>
      <c r="F137" s="19">
        <f t="shared" si="12"/>
        <v>1190.25</v>
      </c>
      <c r="G137" s="17"/>
      <c r="H137" s="17"/>
      <c r="I137" s="17">
        <f t="shared" si="10"/>
        <v>18.900000000000002</v>
      </c>
      <c r="J137" s="17"/>
    </row>
    <row r="138" spans="1:10" ht="15">
      <c r="A138" s="22" t="s">
        <v>98</v>
      </c>
      <c r="B138" s="18" t="s">
        <v>73</v>
      </c>
      <c r="C138" s="18">
        <v>8</v>
      </c>
      <c r="D138" s="18">
        <v>11.4</v>
      </c>
      <c r="E138" s="18">
        <f t="shared" si="11"/>
        <v>91.2</v>
      </c>
      <c r="F138" s="19">
        <f t="shared" si="12"/>
        <v>104.88</v>
      </c>
      <c r="G138" s="17"/>
      <c r="H138" s="17"/>
      <c r="I138" s="17">
        <f>C138*0.5</f>
        <v>4</v>
      </c>
      <c r="J138" s="17"/>
    </row>
    <row r="139" spans="1:10" ht="15">
      <c r="A139" s="22" t="s">
        <v>98</v>
      </c>
      <c r="B139" s="18" t="s">
        <v>74</v>
      </c>
      <c r="C139" s="18">
        <v>13</v>
      </c>
      <c r="D139" s="18">
        <v>16.15</v>
      </c>
      <c r="E139" s="18">
        <f t="shared" si="11"/>
        <v>209.95</v>
      </c>
      <c r="F139" s="19">
        <f t="shared" si="12"/>
        <v>241.44249999999997</v>
      </c>
      <c r="G139" s="20">
        <f>F135+F136+F137+F138+F139</f>
        <v>2235.8875000000003</v>
      </c>
      <c r="H139" s="17">
        <v>2250</v>
      </c>
      <c r="I139" s="17">
        <f>C139*0.5</f>
        <v>6.5</v>
      </c>
      <c r="J139" s="20">
        <f>H139-G139-I135-I136-I137-I138-I139</f>
        <v>-34.78750000000028</v>
      </c>
    </row>
    <row r="140" spans="1:10" ht="15">
      <c r="A140" s="9" t="s">
        <v>22</v>
      </c>
      <c r="B140" s="10" t="s">
        <v>18</v>
      </c>
      <c r="C140" s="10">
        <v>1</v>
      </c>
      <c r="D140" s="10">
        <v>285</v>
      </c>
      <c r="E140" s="10">
        <f t="shared" si="11"/>
        <v>285</v>
      </c>
      <c r="F140" s="11">
        <f t="shared" si="12"/>
        <v>327.75</v>
      </c>
      <c r="G140" s="9"/>
      <c r="H140" s="9"/>
      <c r="I140" s="9">
        <f>C140*15</f>
        <v>15</v>
      </c>
      <c r="J140" s="9"/>
    </row>
    <row r="141" spans="1:10" ht="15">
      <c r="A141" s="9" t="s">
        <v>163</v>
      </c>
      <c r="B141" s="10" t="s">
        <v>75</v>
      </c>
      <c r="C141" s="10">
        <v>7</v>
      </c>
      <c r="D141" s="10">
        <v>20.9</v>
      </c>
      <c r="E141" s="10">
        <f t="shared" si="11"/>
        <v>146.29999999999998</v>
      </c>
      <c r="F141" s="11">
        <f t="shared" si="12"/>
        <v>168.24499999999998</v>
      </c>
      <c r="G141" s="12">
        <f>F140+F141</f>
        <v>495.995</v>
      </c>
      <c r="H141" s="9">
        <v>500</v>
      </c>
      <c r="I141" s="9">
        <f>C141*0.5</f>
        <v>3.5</v>
      </c>
      <c r="J141" s="12">
        <f>H141-G141-I140-I141</f>
        <v>-14.495000000000005</v>
      </c>
    </row>
    <row r="142" spans="1:10" ht="15">
      <c r="A142" s="17" t="s">
        <v>20</v>
      </c>
      <c r="B142" s="18" t="s">
        <v>18</v>
      </c>
      <c r="C142" s="18">
        <v>1</v>
      </c>
      <c r="D142" s="18">
        <v>285</v>
      </c>
      <c r="E142" s="18">
        <f t="shared" si="11"/>
        <v>285</v>
      </c>
      <c r="F142" s="19">
        <f t="shared" si="12"/>
        <v>327.75</v>
      </c>
      <c r="G142" s="17"/>
      <c r="H142" s="17"/>
      <c r="I142" s="17">
        <f t="shared" si="10"/>
        <v>2.1</v>
      </c>
      <c r="J142" s="17"/>
    </row>
    <row r="143" spans="1:10" ht="15">
      <c r="A143" s="17" t="s">
        <v>20</v>
      </c>
      <c r="B143" s="18" t="s">
        <v>62</v>
      </c>
      <c r="C143" s="18">
        <v>6</v>
      </c>
      <c r="D143" s="18">
        <v>115</v>
      </c>
      <c r="E143" s="18">
        <f t="shared" si="11"/>
        <v>690</v>
      </c>
      <c r="F143" s="19">
        <f t="shared" si="12"/>
        <v>793.4999999999999</v>
      </c>
      <c r="G143" s="17"/>
      <c r="H143" s="17"/>
      <c r="I143" s="17">
        <f t="shared" si="10"/>
        <v>12.600000000000001</v>
      </c>
      <c r="J143" s="17"/>
    </row>
    <row r="144" spans="1:10" ht="15">
      <c r="A144" s="17" t="s">
        <v>20</v>
      </c>
      <c r="B144" s="18" t="s">
        <v>71</v>
      </c>
      <c r="C144" s="18">
        <v>5</v>
      </c>
      <c r="D144" s="18">
        <v>47.5</v>
      </c>
      <c r="E144" s="18">
        <f t="shared" si="11"/>
        <v>237.5</v>
      </c>
      <c r="F144" s="19">
        <f t="shared" si="12"/>
        <v>273.125</v>
      </c>
      <c r="G144" s="17"/>
      <c r="H144" s="17"/>
      <c r="I144" s="17">
        <f t="shared" si="10"/>
        <v>10.5</v>
      </c>
      <c r="J144" s="17"/>
    </row>
    <row r="145" spans="1:10" ht="15">
      <c r="A145" s="17" t="s">
        <v>20</v>
      </c>
      <c r="B145" s="18" t="s">
        <v>76</v>
      </c>
      <c r="C145" s="18">
        <v>6</v>
      </c>
      <c r="D145" s="18">
        <v>12.35</v>
      </c>
      <c r="E145" s="18">
        <f t="shared" si="11"/>
        <v>74.1</v>
      </c>
      <c r="F145" s="19">
        <f t="shared" si="12"/>
        <v>85.21499999999999</v>
      </c>
      <c r="G145" s="17"/>
      <c r="H145" s="17"/>
      <c r="I145" s="17">
        <f>C145*0.5</f>
        <v>3</v>
      </c>
      <c r="J145" s="17"/>
    </row>
    <row r="146" spans="1:10" ht="15">
      <c r="A146" s="17" t="s">
        <v>96</v>
      </c>
      <c r="B146" s="18" t="s">
        <v>60</v>
      </c>
      <c r="C146" s="18">
        <v>5</v>
      </c>
      <c r="D146" s="18">
        <v>115</v>
      </c>
      <c r="E146" s="18">
        <f t="shared" si="11"/>
        <v>575</v>
      </c>
      <c r="F146" s="19">
        <f t="shared" si="12"/>
        <v>661.25</v>
      </c>
      <c r="G146" s="20">
        <f>F142+F143+F144+F145+F146</f>
        <v>2140.84</v>
      </c>
      <c r="H146" s="17">
        <v>2141</v>
      </c>
      <c r="I146" s="17">
        <f t="shared" si="10"/>
        <v>10.5</v>
      </c>
      <c r="J146" s="20">
        <f>H146-G146-I146-I145-I144-I143-I142</f>
        <v>-38.54000000000015</v>
      </c>
    </row>
    <row r="147" spans="1:10" ht="15">
      <c r="A147" s="9" t="s">
        <v>19</v>
      </c>
      <c r="B147" s="10" t="s">
        <v>18</v>
      </c>
      <c r="C147" s="10">
        <v>2</v>
      </c>
      <c r="D147" s="10">
        <v>285</v>
      </c>
      <c r="E147" s="10">
        <f t="shared" si="11"/>
        <v>570</v>
      </c>
      <c r="F147" s="11">
        <f t="shared" si="12"/>
        <v>655.5</v>
      </c>
      <c r="G147" s="9"/>
      <c r="H147" s="9"/>
      <c r="I147" s="9">
        <f>C147*15</f>
        <v>30</v>
      </c>
      <c r="J147" s="9"/>
    </row>
    <row r="148" spans="1:10" ht="15">
      <c r="A148" s="9" t="s">
        <v>19</v>
      </c>
      <c r="B148" s="10" t="s">
        <v>55</v>
      </c>
      <c r="C148" s="10">
        <v>3</v>
      </c>
      <c r="D148" s="10">
        <v>130</v>
      </c>
      <c r="E148" s="10">
        <f t="shared" si="11"/>
        <v>390</v>
      </c>
      <c r="F148" s="11">
        <f t="shared" si="12"/>
        <v>448.49999999999994</v>
      </c>
      <c r="G148" s="9"/>
      <c r="H148" s="9"/>
      <c r="I148" s="9">
        <f t="shared" si="10"/>
        <v>6.300000000000001</v>
      </c>
      <c r="J148" s="9"/>
    </row>
    <row r="149" spans="1:10" ht="15">
      <c r="A149" s="9" t="s">
        <v>49</v>
      </c>
      <c r="B149" s="10" t="s">
        <v>48</v>
      </c>
      <c r="C149" s="10">
        <v>22</v>
      </c>
      <c r="D149" s="10">
        <v>90</v>
      </c>
      <c r="E149" s="10">
        <f t="shared" si="11"/>
        <v>1980</v>
      </c>
      <c r="F149" s="11">
        <f t="shared" si="12"/>
        <v>2277</v>
      </c>
      <c r="G149" s="9"/>
      <c r="H149" s="9"/>
      <c r="I149" s="9">
        <f t="shared" si="10"/>
        <v>46.2</v>
      </c>
      <c r="J149" s="9"/>
    </row>
    <row r="150" spans="1:10" ht="15">
      <c r="A150" s="9" t="s">
        <v>49</v>
      </c>
      <c r="B150" s="10" t="s">
        <v>58</v>
      </c>
      <c r="C150" s="10">
        <v>12</v>
      </c>
      <c r="D150" s="10">
        <v>65</v>
      </c>
      <c r="E150" s="10">
        <f t="shared" si="11"/>
        <v>780</v>
      </c>
      <c r="F150" s="11">
        <f t="shared" si="12"/>
        <v>896.9999999999999</v>
      </c>
      <c r="G150" s="12">
        <f>F147+F149+F148+F150</f>
        <v>4278</v>
      </c>
      <c r="H150" s="9">
        <v>4280</v>
      </c>
      <c r="I150" s="9">
        <f t="shared" si="10"/>
        <v>25.200000000000003</v>
      </c>
      <c r="J150" s="12">
        <f>H150-G150-I147-I148-I149-I150</f>
        <v>-105.7</v>
      </c>
    </row>
    <row r="151" spans="1:10" ht="15">
      <c r="A151" s="17" t="s">
        <v>99</v>
      </c>
      <c r="B151" s="18" t="s">
        <v>60</v>
      </c>
      <c r="C151" s="18">
        <v>6</v>
      </c>
      <c r="D151" s="18">
        <v>115</v>
      </c>
      <c r="E151" s="18">
        <f t="shared" si="11"/>
        <v>690</v>
      </c>
      <c r="F151" s="19">
        <f t="shared" si="12"/>
        <v>793.4999999999999</v>
      </c>
      <c r="G151" s="17"/>
      <c r="H151" s="17"/>
      <c r="I151" s="17">
        <f t="shared" si="10"/>
        <v>12.600000000000001</v>
      </c>
      <c r="J151" s="17"/>
    </row>
    <row r="152" spans="1:10" ht="15">
      <c r="A152" s="17" t="s">
        <v>94</v>
      </c>
      <c r="B152" s="18" t="s">
        <v>59</v>
      </c>
      <c r="C152" s="18">
        <v>6.5</v>
      </c>
      <c r="D152" s="18">
        <v>150</v>
      </c>
      <c r="E152" s="18">
        <f t="shared" si="11"/>
        <v>975</v>
      </c>
      <c r="F152" s="19">
        <f t="shared" si="12"/>
        <v>1121.25</v>
      </c>
      <c r="G152" s="17"/>
      <c r="H152" s="17"/>
      <c r="I152" s="17">
        <f t="shared" si="10"/>
        <v>13.65</v>
      </c>
      <c r="J152" s="17"/>
    </row>
    <row r="153" spans="1:10" ht="15">
      <c r="A153" s="17" t="s">
        <v>94</v>
      </c>
      <c r="B153" s="18" t="s">
        <v>66</v>
      </c>
      <c r="C153" s="18">
        <v>10</v>
      </c>
      <c r="D153" s="18">
        <v>42.5</v>
      </c>
      <c r="E153" s="18">
        <f t="shared" si="11"/>
        <v>425</v>
      </c>
      <c r="F153" s="19">
        <f t="shared" si="12"/>
        <v>488.74999999999994</v>
      </c>
      <c r="G153" s="20">
        <f>F151+F152+F153</f>
        <v>2403.5</v>
      </c>
      <c r="H153" s="17">
        <v>2272</v>
      </c>
      <c r="I153" s="17">
        <f t="shared" si="10"/>
        <v>21</v>
      </c>
      <c r="J153" s="20">
        <f>H153-G153-I153-I152-I151</f>
        <v>-178.75</v>
      </c>
    </row>
    <row r="154" spans="1:11" ht="15">
      <c r="A154" s="9" t="s">
        <v>164</v>
      </c>
      <c r="B154" s="10" t="s">
        <v>76</v>
      </c>
      <c r="C154" s="10">
        <v>9</v>
      </c>
      <c r="D154" s="10">
        <v>12.35</v>
      </c>
      <c r="E154" s="10">
        <f t="shared" si="11"/>
        <v>111.14999999999999</v>
      </c>
      <c r="F154" s="11">
        <f t="shared" si="12"/>
        <v>127.82249999999998</v>
      </c>
      <c r="G154" s="12">
        <f>F154</f>
        <v>127.82249999999998</v>
      </c>
      <c r="H154" s="9">
        <v>128</v>
      </c>
      <c r="I154" s="9">
        <f>C154*0.5</f>
        <v>4.5</v>
      </c>
      <c r="J154" s="9">
        <v>-5</v>
      </c>
      <c r="K154" t="s">
        <v>169</v>
      </c>
    </row>
    <row r="155" spans="1:11" ht="15">
      <c r="A155" s="17" t="s">
        <v>139</v>
      </c>
      <c r="B155" s="18" t="s">
        <v>71</v>
      </c>
      <c r="C155" s="18">
        <v>2.8</v>
      </c>
      <c r="D155" s="18">
        <v>47.5</v>
      </c>
      <c r="E155" s="18">
        <f t="shared" si="11"/>
        <v>133</v>
      </c>
      <c r="F155" s="19">
        <f t="shared" si="12"/>
        <v>152.95</v>
      </c>
      <c r="G155" s="20">
        <f>F155</f>
        <v>152.95</v>
      </c>
      <c r="H155" s="17">
        <v>164</v>
      </c>
      <c r="I155" s="17">
        <f t="shared" si="10"/>
        <v>5.88</v>
      </c>
      <c r="J155" s="20">
        <f>H155-G155-I155</f>
        <v>5.1700000000000115</v>
      </c>
      <c r="K155" s="8"/>
    </row>
    <row r="156" spans="1:10" ht="15">
      <c r="A156" s="13" t="s">
        <v>173</v>
      </c>
      <c r="B156" s="10" t="s">
        <v>76</v>
      </c>
      <c r="C156" s="10">
        <v>6</v>
      </c>
      <c r="D156" s="10">
        <v>12.35</v>
      </c>
      <c r="E156" s="10">
        <f t="shared" si="11"/>
        <v>74.1</v>
      </c>
      <c r="F156" s="11">
        <f t="shared" si="12"/>
        <v>85.21499999999999</v>
      </c>
      <c r="G156" s="12">
        <f>F156</f>
        <v>85.21499999999999</v>
      </c>
      <c r="H156" s="9">
        <v>85</v>
      </c>
      <c r="I156" s="9">
        <f>C156*0.5</f>
        <v>3</v>
      </c>
      <c r="J156" s="9">
        <v>-3</v>
      </c>
    </row>
    <row r="157" spans="1:10" ht="15">
      <c r="A157" s="17" t="s">
        <v>140</v>
      </c>
      <c r="B157" s="18" t="s">
        <v>72</v>
      </c>
      <c r="C157" s="18">
        <v>4</v>
      </c>
      <c r="D157" s="18">
        <v>47.5</v>
      </c>
      <c r="E157" s="18">
        <f t="shared" si="11"/>
        <v>190</v>
      </c>
      <c r="F157" s="19">
        <f t="shared" si="12"/>
        <v>218.49999999999997</v>
      </c>
      <c r="G157" s="17"/>
      <c r="H157" s="17"/>
      <c r="I157" s="17">
        <f t="shared" si="10"/>
        <v>8.4</v>
      </c>
      <c r="J157" s="17"/>
    </row>
    <row r="158" spans="1:10" ht="15">
      <c r="A158" s="17" t="s">
        <v>140</v>
      </c>
      <c r="B158" s="18" t="s">
        <v>73</v>
      </c>
      <c r="C158" s="18">
        <v>4</v>
      </c>
      <c r="D158" s="18">
        <v>11.4</v>
      </c>
      <c r="E158" s="18">
        <f t="shared" si="11"/>
        <v>45.6</v>
      </c>
      <c r="F158" s="19">
        <f t="shared" si="12"/>
        <v>52.44</v>
      </c>
      <c r="G158" s="20">
        <f>F157+F158</f>
        <v>270.93999999999994</v>
      </c>
      <c r="H158" s="17">
        <v>271</v>
      </c>
      <c r="I158" s="17">
        <f>C158*0.5</f>
        <v>2</v>
      </c>
      <c r="J158" s="17">
        <v>-10</v>
      </c>
    </row>
    <row r="159" spans="1:10" ht="15">
      <c r="A159" s="9" t="s">
        <v>111</v>
      </c>
      <c r="B159" s="10" t="s">
        <v>63</v>
      </c>
      <c r="C159" s="10">
        <v>5</v>
      </c>
      <c r="D159" s="10">
        <v>205</v>
      </c>
      <c r="E159" s="10">
        <f t="shared" si="11"/>
        <v>1025</v>
      </c>
      <c r="F159" s="11">
        <f t="shared" si="12"/>
        <v>1178.75</v>
      </c>
      <c r="G159" s="12">
        <f>F159</f>
        <v>1178.75</v>
      </c>
      <c r="H159" s="9">
        <v>1179</v>
      </c>
      <c r="I159" s="9">
        <f t="shared" si="10"/>
        <v>10.5</v>
      </c>
      <c r="J159" s="9">
        <v>-11</v>
      </c>
    </row>
    <row r="160" spans="1:11" ht="15">
      <c r="A160" s="17" t="s">
        <v>54</v>
      </c>
      <c r="B160" s="18" t="s">
        <v>51</v>
      </c>
      <c r="C160" s="18">
        <v>2.85</v>
      </c>
      <c r="D160" s="18">
        <v>130</v>
      </c>
      <c r="E160" s="18">
        <f t="shared" si="11"/>
        <v>370.5</v>
      </c>
      <c r="F160" s="19">
        <f t="shared" si="12"/>
        <v>426.075</v>
      </c>
      <c r="G160" s="20">
        <f>F160</f>
        <v>426.075</v>
      </c>
      <c r="H160" s="17">
        <v>460</v>
      </c>
      <c r="I160" s="17">
        <f t="shared" si="10"/>
        <v>5.985</v>
      </c>
      <c r="J160" s="20">
        <f>H160-G160-I160</f>
        <v>27.940000000000012</v>
      </c>
      <c r="K160" s="2"/>
    </row>
    <row r="161" spans="1:10" ht="15">
      <c r="A161" s="9" t="s">
        <v>83</v>
      </c>
      <c r="B161" s="10" t="s">
        <v>56</v>
      </c>
      <c r="C161" s="10">
        <v>6</v>
      </c>
      <c r="D161" s="10">
        <v>145</v>
      </c>
      <c r="E161" s="10">
        <f t="shared" si="11"/>
        <v>870</v>
      </c>
      <c r="F161" s="11">
        <f t="shared" si="12"/>
        <v>1000.4999999999999</v>
      </c>
      <c r="G161" s="9"/>
      <c r="H161" s="9"/>
      <c r="I161" s="9">
        <f t="shared" si="10"/>
        <v>12.600000000000001</v>
      </c>
      <c r="J161" s="9"/>
    </row>
    <row r="162" spans="1:10" ht="15">
      <c r="A162" s="9" t="s">
        <v>83</v>
      </c>
      <c r="B162" s="10" t="s">
        <v>76</v>
      </c>
      <c r="C162" s="10">
        <v>6</v>
      </c>
      <c r="D162" s="10">
        <v>12.35</v>
      </c>
      <c r="E162" s="10">
        <f t="shared" si="11"/>
        <v>74.1</v>
      </c>
      <c r="F162" s="11">
        <f t="shared" si="12"/>
        <v>85.21499999999999</v>
      </c>
      <c r="G162" s="12">
        <f>F161+F162</f>
        <v>1085.715</v>
      </c>
      <c r="H162" s="9">
        <v>1086</v>
      </c>
      <c r="I162" s="9">
        <f>C162*0.5</f>
        <v>3</v>
      </c>
      <c r="J162" s="12">
        <f>H162-G162-I162-I161</f>
        <v>-15.31499999999992</v>
      </c>
    </row>
    <row r="163" spans="1:10" ht="15">
      <c r="A163" s="17" t="s">
        <v>116</v>
      </c>
      <c r="B163" s="18" t="s">
        <v>64</v>
      </c>
      <c r="C163" s="18">
        <v>5</v>
      </c>
      <c r="D163" s="18">
        <v>42.5</v>
      </c>
      <c r="E163" s="18">
        <f t="shared" si="11"/>
        <v>212.5</v>
      </c>
      <c r="F163" s="19">
        <f t="shared" si="12"/>
        <v>244.37499999999997</v>
      </c>
      <c r="G163" s="20">
        <f>F163</f>
        <v>244.37499999999997</v>
      </c>
      <c r="H163" s="17">
        <v>244</v>
      </c>
      <c r="I163" s="17">
        <f t="shared" si="10"/>
        <v>10.5</v>
      </c>
      <c r="J163" s="17">
        <v>-11</v>
      </c>
    </row>
    <row r="164" spans="1:10" ht="15">
      <c r="A164" s="9" t="s">
        <v>84</v>
      </c>
      <c r="B164" s="10" t="s">
        <v>56</v>
      </c>
      <c r="C164" s="10">
        <v>4</v>
      </c>
      <c r="D164" s="10">
        <v>145</v>
      </c>
      <c r="E164" s="10">
        <f t="shared" si="11"/>
        <v>580</v>
      </c>
      <c r="F164" s="11">
        <f t="shared" si="12"/>
        <v>667</v>
      </c>
      <c r="G164" s="9"/>
      <c r="H164" s="9"/>
      <c r="I164" s="9">
        <f t="shared" si="10"/>
        <v>8.4</v>
      </c>
      <c r="J164" s="9"/>
    </row>
    <row r="165" spans="1:10" ht="15">
      <c r="A165" s="9" t="s">
        <v>160</v>
      </c>
      <c r="B165" s="10" t="s">
        <v>75</v>
      </c>
      <c r="C165" s="10">
        <v>11</v>
      </c>
      <c r="D165" s="10">
        <v>20.9</v>
      </c>
      <c r="E165" s="10">
        <f aca="true" t="shared" si="13" ref="E165:E187">D165*C165</f>
        <v>229.89999999999998</v>
      </c>
      <c r="F165" s="11">
        <f aca="true" t="shared" si="14" ref="F165:F187">E165*1.15</f>
        <v>264.38499999999993</v>
      </c>
      <c r="G165" s="12">
        <f>F164+F165</f>
        <v>931.385</v>
      </c>
      <c r="H165" s="9">
        <v>945</v>
      </c>
      <c r="I165" s="9">
        <f>C165*0.5</f>
        <v>5.5</v>
      </c>
      <c r="J165" s="12">
        <f>H165-G165-I165-I164</f>
        <v>-0.28499999999999126</v>
      </c>
    </row>
    <row r="166" spans="1:10" ht="15">
      <c r="A166" s="17" t="s">
        <v>32</v>
      </c>
      <c r="B166" s="18" t="s">
        <v>33</v>
      </c>
      <c r="C166" s="18">
        <v>1</v>
      </c>
      <c r="D166" s="18">
        <v>285</v>
      </c>
      <c r="E166" s="18">
        <f t="shared" si="13"/>
        <v>285</v>
      </c>
      <c r="F166" s="19">
        <f t="shared" si="14"/>
        <v>327.75</v>
      </c>
      <c r="G166" s="17"/>
      <c r="H166" s="17"/>
      <c r="I166" s="17">
        <f>C166*15</f>
        <v>15</v>
      </c>
      <c r="J166" s="17"/>
    </row>
    <row r="167" spans="1:10" ht="15">
      <c r="A167" s="17" t="s">
        <v>32</v>
      </c>
      <c r="B167" s="18" t="s">
        <v>34</v>
      </c>
      <c r="C167" s="18">
        <v>1</v>
      </c>
      <c r="D167" s="18">
        <v>285</v>
      </c>
      <c r="E167" s="18">
        <f t="shared" si="13"/>
        <v>285</v>
      </c>
      <c r="F167" s="19">
        <f t="shared" si="14"/>
        <v>327.75</v>
      </c>
      <c r="G167" s="17"/>
      <c r="H167" s="17"/>
      <c r="I167" s="17">
        <f>C167*15</f>
        <v>15</v>
      </c>
      <c r="J167" s="17"/>
    </row>
    <row r="168" spans="1:10" ht="15">
      <c r="A168" s="17" t="s">
        <v>32</v>
      </c>
      <c r="B168" s="18" t="s">
        <v>75</v>
      </c>
      <c r="C168" s="18">
        <v>5</v>
      </c>
      <c r="D168" s="18">
        <v>20.9</v>
      </c>
      <c r="E168" s="18">
        <f t="shared" si="13"/>
        <v>104.5</v>
      </c>
      <c r="F168" s="19">
        <f t="shared" si="14"/>
        <v>120.175</v>
      </c>
      <c r="G168" s="17"/>
      <c r="H168" s="17"/>
      <c r="I168" s="17">
        <f>C168*0.5</f>
        <v>2.5</v>
      </c>
      <c r="J168" s="17"/>
    </row>
    <row r="169" spans="1:10" ht="15">
      <c r="A169" s="17" t="s">
        <v>32</v>
      </c>
      <c r="B169" s="18" t="s">
        <v>41</v>
      </c>
      <c r="C169" s="18">
        <v>2</v>
      </c>
      <c r="D169" s="18">
        <v>610</v>
      </c>
      <c r="E169" s="18">
        <f t="shared" si="13"/>
        <v>1220</v>
      </c>
      <c r="F169" s="19">
        <f t="shared" si="14"/>
        <v>1403</v>
      </c>
      <c r="G169" s="17"/>
      <c r="H169" s="17"/>
      <c r="I169" s="17">
        <f>C169*15</f>
        <v>30</v>
      </c>
      <c r="J169" s="17"/>
    </row>
    <row r="170" spans="1:10" ht="15">
      <c r="A170" s="17" t="s">
        <v>32</v>
      </c>
      <c r="B170" s="18" t="s">
        <v>47</v>
      </c>
      <c r="C170" s="18">
        <v>2</v>
      </c>
      <c r="D170" s="18">
        <v>400</v>
      </c>
      <c r="E170" s="18">
        <f t="shared" si="13"/>
        <v>800</v>
      </c>
      <c r="F170" s="19">
        <f t="shared" si="14"/>
        <v>919.9999999999999</v>
      </c>
      <c r="G170" s="17"/>
      <c r="H170" s="17"/>
      <c r="I170" s="17">
        <f>C170*15</f>
        <v>30</v>
      </c>
      <c r="J170" s="17"/>
    </row>
    <row r="171" spans="1:10" ht="15">
      <c r="A171" s="17" t="s">
        <v>32</v>
      </c>
      <c r="B171" s="18" t="s">
        <v>34</v>
      </c>
      <c r="C171" s="18">
        <v>2</v>
      </c>
      <c r="D171" s="18">
        <v>285</v>
      </c>
      <c r="E171" s="18">
        <f t="shared" si="13"/>
        <v>570</v>
      </c>
      <c r="F171" s="19">
        <f t="shared" si="14"/>
        <v>655.5</v>
      </c>
      <c r="G171" s="17"/>
      <c r="H171" s="17"/>
      <c r="I171" s="17">
        <f>C171*15</f>
        <v>30</v>
      </c>
      <c r="J171" s="17"/>
    </row>
    <row r="172" spans="1:10" ht="15">
      <c r="A172" s="17" t="s">
        <v>32</v>
      </c>
      <c r="B172" s="18" t="s">
        <v>18</v>
      </c>
      <c r="C172" s="18">
        <v>2</v>
      </c>
      <c r="D172" s="18">
        <v>285</v>
      </c>
      <c r="E172" s="18">
        <f t="shared" si="13"/>
        <v>570</v>
      </c>
      <c r="F172" s="19">
        <f t="shared" si="14"/>
        <v>655.5</v>
      </c>
      <c r="G172" s="20">
        <f>F166+F167+F168+F169+F170+F171+F172</f>
        <v>4409.675</v>
      </c>
      <c r="H172" s="17">
        <v>4410</v>
      </c>
      <c r="I172" s="17">
        <f>C172*15</f>
        <v>30</v>
      </c>
      <c r="J172" s="20">
        <f>H172-G172-I166-I167-I168-I169-I170-I171-I172</f>
        <v>-152.17500000000018</v>
      </c>
    </row>
    <row r="173" spans="1:10" ht="15">
      <c r="A173" s="9" t="s">
        <v>100</v>
      </c>
      <c r="B173" s="10" t="s">
        <v>61</v>
      </c>
      <c r="C173" s="10">
        <v>7</v>
      </c>
      <c r="D173" s="10">
        <v>125</v>
      </c>
      <c r="E173" s="10">
        <f t="shared" si="13"/>
        <v>875</v>
      </c>
      <c r="F173" s="11">
        <f t="shared" si="14"/>
        <v>1006.2499999999999</v>
      </c>
      <c r="G173" s="12">
        <f aca="true" t="shared" si="15" ref="G173:G178">F173</f>
        <v>1006.2499999999999</v>
      </c>
      <c r="H173" s="9">
        <v>1006</v>
      </c>
      <c r="I173" s="9">
        <f t="shared" si="10"/>
        <v>14.700000000000001</v>
      </c>
      <c r="J173" s="9">
        <v>-15</v>
      </c>
    </row>
    <row r="174" spans="1:12" ht="15">
      <c r="A174" s="17" t="s">
        <v>171</v>
      </c>
      <c r="B174" s="18" t="s">
        <v>65</v>
      </c>
      <c r="C174" s="24">
        <v>3.85</v>
      </c>
      <c r="D174" s="18">
        <v>42.5</v>
      </c>
      <c r="E174" s="18">
        <f>D174*C174</f>
        <v>163.625</v>
      </c>
      <c r="F174" s="19">
        <f>E174*1.15</f>
        <v>188.16875</v>
      </c>
      <c r="G174" s="20">
        <f t="shared" si="15"/>
        <v>188.16875</v>
      </c>
      <c r="H174" s="20">
        <f>G174+110</f>
        <v>298.16875</v>
      </c>
      <c r="I174" s="17">
        <f t="shared" si="10"/>
        <v>8.085</v>
      </c>
      <c r="J174" s="20">
        <f>H174-G174-I174-110</f>
        <v>-8.085000000000008</v>
      </c>
      <c r="K174" t="s">
        <v>170</v>
      </c>
      <c r="L174">
        <v>110</v>
      </c>
    </row>
    <row r="175" spans="1:10" ht="15">
      <c r="A175" s="9" t="s">
        <v>172</v>
      </c>
      <c r="B175" s="10" t="s">
        <v>64</v>
      </c>
      <c r="C175" s="10">
        <v>4</v>
      </c>
      <c r="D175" s="10">
        <v>42.5</v>
      </c>
      <c r="E175" s="10">
        <f>D175*C175</f>
        <v>170</v>
      </c>
      <c r="F175" s="11">
        <f>E175*1.15</f>
        <v>195.49999999999997</v>
      </c>
      <c r="G175" s="12">
        <f t="shared" si="15"/>
        <v>195.49999999999997</v>
      </c>
      <c r="H175" s="12">
        <v>196</v>
      </c>
      <c r="I175" s="9">
        <f t="shared" si="10"/>
        <v>8.4</v>
      </c>
      <c r="J175" s="9">
        <v>-8</v>
      </c>
    </row>
    <row r="176" spans="1:10" ht="15">
      <c r="A176" s="17" t="s">
        <v>174</v>
      </c>
      <c r="B176" s="18" t="s">
        <v>58</v>
      </c>
      <c r="C176" s="18">
        <v>10</v>
      </c>
      <c r="D176" s="18">
        <v>65</v>
      </c>
      <c r="E176" s="18">
        <f>D176*C176</f>
        <v>650</v>
      </c>
      <c r="F176" s="19">
        <f>E176*1.15</f>
        <v>747.4999999999999</v>
      </c>
      <c r="G176" s="20">
        <f t="shared" si="15"/>
        <v>747.4999999999999</v>
      </c>
      <c r="H176" s="20"/>
      <c r="I176" s="17">
        <f t="shared" si="10"/>
        <v>21</v>
      </c>
      <c r="J176" s="17"/>
    </row>
    <row r="177" spans="1:11" ht="15">
      <c r="A177" s="17" t="s">
        <v>174</v>
      </c>
      <c r="B177" s="18" t="s">
        <v>66</v>
      </c>
      <c r="C177" s="18">
        <v>2.7</v>
      </c>
      <c r="D177" s="18">
        <v>42.5</v>
      </c>
      <c r="E177" s="18">
        <f>D177*C177</f>
        <v>114.75000000000001</v>
      </c>
      <c r="F177" s="19">
        <f>E177*1.15</f>
        <v>131.9625</v>
      </c>
      <c r="G177" s="20">
        <f t="shared" si="15"/>
        <v>131.9625</v>
      </c>
      <c r="H177" s="20">
        <v>547</v>
      </c>
      <c r="I177" s="17">
        <f t="shared" si="10"/>
        <v>5.670000000000001</v>
      </c>
      <c r="J177" s="20">
        <f>H177-G176-G177-I176-I177</f>
        <v>-359.1324999999999</v>
      </c>
      <c r="K177" s="2"/>
    </row>
    <row r="178" spans="1:10" ht="15">
      <c r="A178" s="15" t="s">
        <v>50</v>
      </c>
      <c r="B178" s="10" t="s">
        <v>48</v>
      </c>
      <c r="C178" s="16">
        <v>7.75</v>
      </c>
      <c r="D178" s="10">
        <v>90</v>
      </c>
      <c r="E178" s="10">
        <f t="shared" si="13"/>
        <v>697.5</v>
      </c>
      <c r="F178" s="11">
        <f t="shared" si="14"/>
        <v>802.1249999999999</v>
      </c>
      <c r="G178" s="12">
        <f t="shared" si="15"/>
        <v>802.1249999999999</v>
      </c>
      <c r="H178" s="12"/>
      <c r="I178" s="9">
        <f t="shared" si="10"/>
        <v>16.275000000000002</v>
      </c>
      <c r="J178" s="12">
        <f>H178-G178-I178</f>
        <v>-818.3999999999999</v>
      </c>
    </row>
    <row r="179" spans="1:10" ht="15">
      <c r="A179" s="15" t="s">
        <v>50</v>
      </c>
      <c r="B179" s="10" t="s">
        <v>55</v>
      </c>
      <c r="C179" s="16">
        <v>3.65</v>
      </c>
      <c r="D179" s="10">
        <v>130</v>
      </c>
      <c r="E179" s="10">
        <f t="shared" si="13"/>
        <v>474.5</v>
      </c>
      <c r="F179" s="11">
        <f t="shared" si="14"/>
        <v>545.675</v>
      </c>
      <c r="G179" s="12">
        <f aca="true" t="shared" si="16" ref="G179:G187">F179</f>
        <v>545.675</v>
      </c>
      <c r="H179" s="9"/>
      <c r="I179" s="9">
        <f t="shared" si="10"/>
        <v>7.665</v>
      </c>
      <c r="J179" s="12">
        <f aca="true" t="shared" si="17" ref="J179:J187">H179-G179-I179</f>
        <v>-553.3399999999999</v>
      </c>
    </row>
    <row r="180" spans="1:10" ht="15">
      <c r="A180" s="15" t="s">
        <v>50</v>
      </c>
      <c r="B180" s="10" t="s">
        <v>56</v>
      </c>
      <c r="C180" s="10">
        <v>10</v>
      </c>
      <c r="D180" s="10">
        <v>145</v>
      </c>
      <c r="E180" s="10">
        <f t="shared" si="13"/>
        <v>1450</v>
      </c>
      <c r="F180" s="11">
        <f t="shared" si="14"/>
        <v>1667.4999999999998</v>
      </c>
      <c r="G180" s="12">
        <f t="shared" si="16"/>
        <v>1667.4999999999998</v>
      </c>
      <c r="H180" s="9"/>
      <c r="I180" s="9">
        <f t="shared" si="10"/>
        <v>21</v>
      </c>
      <c r="J180" s="12">
        <f t="shared" si="17"/>
        <v>-1688.4999999999998</v>
      </c>
    </row>
    <row r="181" spans="1:10" ht="15">
      <c r="A181" s="15" t="s">
        <v>50</v>
      </c>
      <c r="B181" s="10" t="s">
        <v>60</v>
      </c>
      <c r="C181" s="10">
        <v>6.8</v>
      </c>
      <c r="D181" s="10">
        <v>115</v>
      </c>
      <c r="E181" s="10">
        <f t="shared" si="13"/>
        <v>782</v>
      </c>
      <c r="F181" s="11">
        <f t="shared" si="14"/>
        <v>899.3</v>
      </c>
      <c r="G181" s="12">
        <f t="shared" si="16"/>
        <v>899.3</v>
      </c>
      <c r="H181" s="9"/>
      <c r="I181" s="9">
        <f t="shared" si="10"/>
        <v>14.28</v>
      </c>
      <c r="J181" s="12">
        <f t="shared" si="17"/>
        <v>-913.5799999999999</v>
      </c>
    </row>
    <row r="182" spans="1:10" ht="15">
      <c r="A182" s="15" t="s">
        <v>50</v>
      </c>
      <c r="B182" s="10" t="s">
        <v>61</v>
      </c>
      <c r="C182" s="10">
        <v>6.7</v>
      </c>
      <c r="D182" s="10">
        <v>125</v>
      </c>
      <c r="E182" s="10">
        <f t="shared" si="13"/>
        <v>837.5</v>
      </c>
      <c r="F182" s="11">
        <f t="shared" si="14"/>
        <v>963.1249999999999</v>
      </c>
      <c r="G182" s="12">
        <f t="shared" si="16"/>
        <v>963.1249999999999</v>
      </c>
      <c r="H182" s="9"/>
      <c r="I182" s="9">
        <f t="shared" si="10"/>
        <v>14.07</v>
      </c>
      <c r="J182" s="12">
        <f t="shared" si="17"/>
        <v>-977.1949999999999</v>
      </c>
    </row>
    <row r="183" spans="1:10" ht="15">
      <c r="A183" s="15" t="s">
        <v>50</v>
      </c>
      <c r="B183" s="10" t="s">
        <v>72</v>
      </c>
      <c r="C183" s="10">
        <v>0.2</v>
      </c>
      <c r="D183" s="10">
        <v>47.5</v>
      </c>
      <c r="E183" s="10">
        <f t="shared" si="13"/>
        <v>9.5</v>
      </c>
      <c r="F183" s="11">
        <f t="shared" si="14"/>
        <v>10.924999999999999</v>
      </c>
      <c r="G183" s="12">
        <f t="shared" si="16"/>
        <v>10.924999999999999</v>
      </c>
      <c r="H183" s="9"/>
      <c r="I183" s="9">
        <f t="shared" si="10"/>
        <v>0.42000000000000004</v>
      </c>
      <c r="J183" s="12">
        <f t="shared" si="17"/>
        <v>-11.344999999999999</v>
      </c>
    </row>
    <row r="184" spans="1:10" ht="15">
      <c r="A184" s="15" t="s">
        <v>50</v>
      </c>
      <c r="B184" s="10" t="s">
        <v>76</v>
      </c>
      <c r="C184" s="10">
        <v>1</v>
      </c>
      <c r="D184" s="10">
        <v>12.35</v>
      </c>
      <c r="E184" s="10">
        <f t="shared" si="13"/>
        <v>12.35</v>
      </c>
      <c r="F184" s="11">
        <f t="shared" si="14"/>
        <v>14.202499999999999</v>
      </c>
      <c r="G184" s="12">
        <f t="shared" si="16"/>
        <v>14.202499999999999</v>
      </c>
      <c r="H184" s="9"/>
      <c r="I184" s="9">
        <f>C184*0.5</f>
        <v>0.5</v>
      </c>
      <c r="J184" s="12">
        <f t="shared" si="17"/>
        <v>-14.702499999999999</v>
      </c>
    </row>
    <row r="185" spans="1:11" ht="15">
      <c r="A185" s="15" t="s">
        <v>50</v>
      </c>
      <c r="B185" s="10" t="s">
        <v>63</v>
      </c>
      <c r="C185" s="10">
        <v>15</v>
      </c>
      <c r="D185" s="10">
        <v>205</v>
      </c>
      <c r="E185" s="10">
        <f t="shared" si="13"/>
        <v>3075</v>
      </c>
      <c r="F185" s="11">
        <f t="shared" si="14"/>
        <v>3536.2499999999995</v>
      </c>
      <c r="G185" s="12">
        <f t="shared" si="16"/>
        <v>3536.2499999999995</v>
      </c>
      <c r="H185" s="9"/>
      <c r="I185" s="9">
        <f t="shared" si="10"/>
        <v>31.5</v>
      </c>
      <c r="J185" s="12">
        <f t="shared" si="17"/>
        <v>-3567.7499999999995</v>
      </c>
      <c r="K185" t="s">
        <v>186</v>
      </c>
    </row>
    <row r="186" spans="1:10" ht="15">
      <c r="A186" s="15" t="s">
        <v>50</v>
      </c>
      <c r="B186" s="10" t="s">
        <v>64</v>
      </c>
      <c r="C186" s="16">
        <v>2.65</v>
      </c>
      <c r="D186" s="10">
        <v>42.5</v>
      </c>
      <c r="E186" s="10">
        <f t="shared" si="13"/>
        <v>112.625</v>
      </c>
      <c r="F186" s="11">
        <f t="shared" si="14"/>
        <v>129.51874999999998</v>
      </c>
      <c r="G186" s="12">
        <f t="shared" si="16"/>
        <v>129.51874999999998</v>
      </c>
      <c r="H186" s="9"/>
      <c r="I186" s="9">
        <f t="shared" si="10"/>
        <v>5.565</v>
      </c>
      <c r="J186" s="12">
        <f t="shared" si="17"/>
        <v>-135.08374999999998</v>
      </c>
    </row>
    <row r="187" spans="1:10" ht="15">
      <c r="A187" s="15" t="s">
        <v>50</v>
      </c>
      <c r="B187" s="10" t="s">
        <v>70</v>
      </c>
      <c r="C187" s="10">
        <v>18</v>
      </c>
      <c r="D187" s="10">
        <v>47.5</v>
      </c>
      <c r="E187" s="10">
        <f t="shared" si="13"/>
        <v>855</v>
      </c>
      <c r="F187" s="11">
        <f t="shared" si="14"/>
        <v>983.2499999999999</v>
      </c>
      <c r="G187" s="12">
        <f t="shared" si="16"/>
        <v>983.2499999999999</v>
      </c>
      <c r="H187" s="9"/>
      <c r="I187" s="9">
        <f t="shared" si="10"/>
        <v>37.800000000000004</v>
      </c>
      <c r="J187" s="12">
        <f t="shared" si="17"/>
        <v>-1021.0499999999998</v>
      </c>
    </row>
    <row r="188" spans="1:10" ht="15">
      <c r="A188" s="15" t="s">
        <v>50</v>
      </c>
      <c r="B188" s="10" t="s">
        <v>182</v>
      </c>
      <c r="C188" s="10">
        <v>45</v>
      </c>
      <c r="D188" s="25"/>
      <c r="E188" s="25"/>
      <c r="F188" s="25"/>
      <c r="G188" s="25"/>
      <c r="H188" s="26"/>
      <c r="I188" s="9">
        <f>C188*0.5</f>
        <v>22.5</v>
      </c>
      <c r="J188" s="26"/>
    </row>
    <row r="189" ht="15">
      <c r="I189" s="3">
        <f>SUM(I2:I188)</f>
        <v>2280.783</v>
      </c>
    </row>
    <row r="190" ht="14.25" customHeight="1" hidden="1"/>
    <row r="191" spans="6:9" ht="15" hidden="1">
      <c r="F191">
        <v>2280</v>
      </c>
      <c r="H191" t="s">
        <v>178</v>
      </c>
      <c r="I191" t="s">
        <v>183</v>
      </c>
    </row>
    <row r="192" spans="8:9" ht="15" hidden="1">
      <c r="H192" t="s">
        <v>179</v>
      </c>
      <c r="I192">
        <v>175</v>
      </c>
    </row>
    <row r="193" spans="8:9" ht="15" hidden="1">
      <c r="H193" t="s">
        <v>180</v>
      </c>
      <c r="I193">
        <v>10</v>
      </c>
    </row>
    <row r="194" spans="8:9" ht="15" hidden="1">
      <c r="H194" t="s">
        <v>181</v>
      </c>
      <c r="I194">
        <v>585</v>
      </c>
    </row>
    <row r="195" ht="15" hidden="1">
      <c r="I195">
        <f>SUM(I192:I194)</f>
        <v>770</v>
      </c>
    </row>
    <row r="197" ht="15">
      <c r="B197" s="2"/>
    </row>
  </sheetData>
  <sheetProtection/>
  <hyperlinks>
    <hyperlink ref="A44" r:id="rId1" display="luda123@ngs.ru "/>
    <hyperlink ref="A64" r:id="rId2" display="Nastenk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8"/>
  <sheetViews>
    <sheetView zoomScalePageLayoutView="0" workbookViewId="0" topLeftCell="A176">
      <selection activeCell="B188" sqref="B188"/>
    </sheetView>
  </sheetViews>
  <sheetFormatPr defaultColWidth="9.140625" defaultRowHeight="15"/>
  <cols>
    <col min="1" max="1" width="42.00390625" style="0" customWidth="1"/>
    <col min="2" max="2" width="11.28125" style="0" customWidth="1"/>
  </cols>
  <sheetData>
    <row r="1" spans="1:2" ht="31.5">
      <c r="A1" s="4" t="s">
        <v>53</v>
      </c>
      <c r="B1" s="5"/>
    </row>
    <row r="2" spans="1:2" ht="31.5">
      <c r="A2" s="4" t="s">
        <v>184</v>
      </c>
      <c r="B2" s="5"/>
    </row>
    <row r="3" spans="1:2" ht="31.5">
      <c r="A3" s="4" t="s">
        <v>145</v>
      </c>
      <c r="B3" s="5"/>
    </row>
    <row r="4" spans="1:2" ht="31.5">
      <c r="A4" s="4" t="s">
        <v>184</v>
      </c>
      <c r="B4" s="5"/>
    </row>
    <row r="5" spans="1:2" ht="31.5">
      <c r="A5" s="4" t="s">
        <v>143</v>
      </c>
      <c r="B5" s="5"/>
    </row>
    <row r="6" spans="1:2" ht="31.5">
      <c r="A6" s="4" t="s">
        <v>184</v>
      </c>
      <c r="B6" s="5"/>
    </row>
    <row r="7" spans="1:2" ht="31.5">
      <c r="A7" s="4" t="s">
        <v>15</v>
      </c>
      <c r="B7" s="5"/>
    </row>
    <row r="8" spans="1:2" ht="31.5">
      <c r="A8" s="4" t="s">
        <v>184</v>
      </c>
      <c r="B8" s="5"/>
    </row>
    <row r="9" spans="1:2" ht="31.5">
      <c r="A9" s="4" t="s">
        <v>93</v>
      </c>
      <c r="B9" s="5"/>
    </row>
    <row r="10" spans="1:2" ht="31.5">
      <c r="A10" s="4" t="s">
        <v>184</v>
      </c>
      <c r="B10" s="5"/>
    </row>
    <row r="11" spans="1:2" ht="31.5">
      <c r="A11" s="4" t="s">
        <v>153</v>
      </c>
      <c r="B11" s="5"/>
    </row>
    <row r="12" spans="1:2" ht="31.5">
      <c r="A12" s="4" t="s">
        <v>184</v>
      </c>
      <c r="B12" s="5"/>
    </row>
    <row r="13" spans="1:2" ht="31.5">
      <c r="A13" s="4" t="s">
        <v>126</v>
      </c>
      <c r="B13" s="5"/>
    </row>
    <row r="14" spans="1:2" ht="31.5">
      <c r="A14" s="4" t="s">
        <v>184</v>
      </c>
      <c r="B14" s="5"/>
    </row>
    <row r="15" spans="1:2" ht="31.5">
      <c r="A15" s="4" t="s">
        <v>12</v>
      </c>
      <c r="B15" s="5"/>
    </row>
    <row r="16" spans="1:2" ht="31.5">
      <c r="A16" s="4" t="s">
        <v>184</v>
      </c>
      <c r="B16" s="5"/>
    </row>
    <row r="17" spans="1:2" ht="31.5">
      <c r="A17" s="4" t="s">
        <v>45</v>
      </c>
      <c r="B17" s="5"/>
    </row>
    <row r="18" spans="1:2" ht="31.5">
      <c r="A18" s="4" t="s">
        <v>184</v>
      </c>
      <c r="B18" s="5"/>
    </row>
    <row r="19" spans="1:2" ht="31.5">
      <c r="A19" s="4" t="s">
        <v>40</v>
      </c>
      <c r="B19" s="5"/>
    </row>
    <row r="20" spans="1:2" ht="31.5">
      <c r="A20" s="4" t="s">
        <v>184</v>
      </c>
      <c r="B20" s="5"/>
    </row>
    <row r="21" spans="1:2" ht="31.5">
      <c r="A21" s="4" t="s">
        <v>104</v>
      </c>
      <c r="B21" s="5"/>
    </row>
    <row r="22" spans="1:2" ht="31.5">
      <c r="A22" s="4" t="s">
        <v>184</v>
      </c>
      <c r="B22" s="5"/>
    </row>
    <row r="23" spans="1:2" ht="31.5">
      <c r="A23" s="4" t="s">
        <v>105</v>
      </c>
      <c r="B23" s="5"/>
    </row>
    <row r="24" spans="1:2" ht="31.5">
      <c r="A24" s="4" t="s">
        <v>184</v>
      </c>
      <c r="B24" s="5"/>
    </row>
    <row r="25" spans="1:2" ht="31.5">
      <c r="A25" s="4" t="s">
        <v>77</v>
      </c>
      <c r="B25" s="5"/>
    </row>
    <row r="26" spans="1:2" ht="31.5">
      <c r="A26" s="4" t="s">
        <v>184</v>
      </c>
      <c r="B26" s="5"/>
    </row>
    <row r="27" spans="1:2" ht="31.5">
      <c r="A27" s="4" t="s">
        <v>149</v>
      </c>
      <c r="B27" s="5"/>
    </row>
    <row r="28" spans="1:2" ht="31.5">
      <c r="A28" s="4" t="s">
        <v>184</v>
      </c>
      <c r="B28" s="5"/>
    </row>
    <row r="29" spans="1:2" ht="31.5">
      <c r="A29" s="4" t="s">
        <v>159</v>
      </c>
      <c r="B29" s="5"/>
    </row>
    <row r="30" spans="1:2" ht="31.5">
      <c r="A30" s="4" t="s">
        <v>184</v>
      </c>
      <c r="B30" s="5"/>
    </row>
    <row r="31" spans="1:2" ht="31.5">
      <c r="A31" s="4" t="s">
        <v>85</v>
      </c>
      <c r="B31" s="5"/>
    </row>
    <row r="32" spans="1:2" ht="31.5">
      <c r="A32" s="4" t="s">
        <v>184</v>
      </c>
      <c r="B32" s="5"/>
    </row>
    <row r="33" spans="1:2" ht="31.5">
      <c r="A33" s="4" t="s">
        <v>95</v>
      </c>
      <c r="B33" s="5"/>
    </row>
    <row r="34" spans="1:2" ht="31.5">
      <c r="A34" s="4" t="s">
        <v>184</v>
      </c>
      <c r="B34" s="5"/>
    </row>
    <row r="35" spans="1:2" ht="31.5">
      <c r="A35" s="4" t="s">
        <v>52</v>
      </c>
      <c r="B35" s="5"/>
    </row>
    <row r="36" spans="1:2" ht="31.5">
      <c r="A36" s="4" t="s">
        <v>184</v>
      </c>
      <c r="B36" s="5"/>
    </row>
    <row r="37" spans="1:2" ht="31.5">
      <c r="A37" s="6" t="s">
        <v>120</v>
      </c>
      <c r="B37" s="5"/>
    </row>
    <row r="38" spans="1:2" ht="31.5">
      <c r="A38" s="4" t="s">
        <v>184</v>
      </c>
      <c r="B38" s="5"/>
    </row>
    <row r="39" spans="1:2" ht="31.5">
      <c r="A39" s="4" t="s">
        <v>158</v>
      </c>
      <c r="B39" s="5"/>
    </row>
    <row r="40" spans="1:2" ht="31.5">
      <c r="A40" s="4" t="s">
        <v>184</v>
      </c>
      <c r="B40" s="5"/>
    </row>
    <row r="41" spans="1:2" ht="31.5">
      <c r="A41" s="4" t="s">
        <v>121</v>
      </c>
      <c r="B41" s="5"/>
    </row>
    <row r="42" spans="1:2" ht="31.5">
      <c r="A42" s="4" t="s">
        <v>184</v>
      </c>
      <c r="B42" s="5"/>
    </row>
    <row r="43" spans="1:2" ht="31.5">
      <c r="A43" s="4" t="s">
        <v>23</v>
      </c>
      <c r="B43" s="5"/>
    </row>
    <row r="44" spans="1:2" ht="31.5">
      <c r="A44" s="4" t="s">
        <v>184</v>
      </c>
      <c r="B44" s="5"/>
    </row>
    <row r="45" spans="1:2" ht="31.5">
      <c r="A45" s="4" t="s">
        <v>122</v>
      </c>
      <c r="B45" s="5"/>
    </row>
    <row r="46" spans="1:2" ht="31.5">
      <c r="A46" s="4" t="s">
        <v>184</v>
      </c>
      <c r="B46" s="5"/>
    </row>
    <row r="47" spans="1:2" ht="31.5">
      <c r="A47" s="4" t="s">
        <v>10</v>
      </c>
      <c r="B47" s="5"/>
    </row>
    <row r="48" spans="1:2" ht="31.5">
      <c r="A48" s="4" t="s">
        <v>184</v>
      </c>
      <c r="B48" s="5"/>
    </row>
    <row r="49" spans="1:2" ht="31.5">
      <c r="A49" s="4" t="s">
        <v>136</v>
      </c>
      <c r="B49" s="5"/>
    </row>
    <row r="50" spans="1:2" ht="31.5">
      <c r="A50" s="4" t="s">
        <v>184</v>
      </c>
      <c r="B50" s="5"/>
    </row>
    <row r="51" spans="1:2" ht="31.5">
      <c r="A51" s="4" t="s">
        <v>80</v>
      </c>
      <c r="B51" s="5"/>
    </row>
    <row r="52" spans="1:2" ht="31.5">
      <c r="A52" s="4" t="s">
        <v>184</v>
      </c>
      <c r="B52" s="5"/>
    </row>
    <row r="53" spans="1:2" ht="31.5">
      <c r="A53" s="4" t="s">
        <v>127</v>
      </c>
      <c r="B53" s="5"/>
    </row>
    <row r="54" spans="1:2" ht="31.5">
      <c r="A54" s="4" t="s">
        <v>184</v>
      </c>
      <c r="B54" s="5"/>
    </row>
    <row r="55" spans="1:2" ht="31.5">
      <c r="A55" s="4" t="s">
        <v>167</v>
      </c>
      <c r="B55" s="5"/>
    </row>
    <row r="56" spans="1:2" ht="31.5">
      <c r="A56" s="4" t="s">
        <v>184</v>
      </c>
      <c r="B56" s="5"/>
    </row>
    <row r="57" spans="1:2" ht="31.5">
      <c r="A57" s="4" t="s">
        <v>25</v>
      </c>
      <c r="B57" s="5"/>
    </row>
    <row r="58" spans="1:2" ht="31.5">
      <c r="A58" s="4" t="s">
        <v>184</v>
      </c>
      <c r="B58" s="5"/>
    </row>
    <row r="59" spans="1:2" ht="31.5">
      <c r="A59" s="4" t="s">
        <v>113</v>
      </c>
      <c r="B59" s="5"/>
    </row>
    <row r="60" spans="1:2" ht="31.5">
      <c r="A60" s="4" t="s">
        <v>184</v>
      </c>
      <c r="B60" s="5"/>
    </row>
    <row r="61" spans="1:2" ht="31.5">
      <c r="A61" s="4" t="s">
        <v>134</v>
      </c>
      <c r="B61" s="5"/>
    </row>
    <row r="62" spans="1:2" ht="31.5">
      <c r="A62" s="4" t="s">
        <v>184</v>
      </c>
      <c r="B62" s="5"/>
    </row>
    <row r="63" spans="1:2" ht="31.5">
      <c r="A63" s="4" t="s">
        <v>27</v>
      </c>
      <c r="B63" s="5"/>
    </row>
    <row r="64" spans="1:2" ht="31.5">
      <c r="A64" s="4" t="s">
        <v>184</v>
      </c>
      <c r="B64" s="5"/>
    </row>
    <row r="65" spans="1:2" ht="31.5">
      <c r="A65" s="4" t="s">
        <v>117</v>
      </c>
      <c r="B65" s="5"/>
    </row>
    <row r="66" spans="1:2" ht="31.5">
      <c r="A66" s="4" t="s">
        <v>184</v>
      </c>
      <c r="B66" s="5"/>
    </row>
    <row r="67" spans="1:2" ht="31.5">
      <c r="A67" s="4" t="s">
        <v>137</v>
      </c>
      <c r="B67" s="5"/>
    </row>
    <row r="68" spans="1:2" ht="31.5">
      <c r="A68" s="4" t="s">
        <v>184</v>
      </c>
      <c r="B68" s="5"/>
    </row>
    <row r="69" spans="1:2" ht="31.5">
      <c r="A69" s="4" t="s">
        <v>109</v>
      </c>
      <c r="B69" s="5"/>
    </row>
    <row r="70" spans="1:2" ht="31.5">
      <c r="A70" s="4" t="s">
        <v>184</v>
      </c>
      <c r="B70" s="5"/>
    </row>
    <row r="71" spans="1:2" ht="31.5">
      <c r="A71" s="4" t="s">
        <v>157</v>
      </c>
      <c r="B71" s="5"/>
    </row>
    <row r="72" spans="1:2" ht="31.5">
      <c r="A72" s="4" t="s">
        <v>184</v>
      </c>
      <c r="B72" s="5"/>
    </row>
    <row r="73" spans="1:2" ht="31.5">
      <c r="A73" s="7" t="s">
        <v>138</v>
      </c>
      <c r="B73" s="5"/>
    </row>
    <row r="74" spans="1:2" ht="31.5">
      <c r="A74" s="4" t="s">
        <v>184</v>
      </c>
      <c r="B74" s="5"/>
    </row>
    <row r="75" spans="1:2" ht="31.5">
      <c r="A75" s="4" t="s">
        <v>162</v>
      </c>
      <c r="B75" s="5"/>
    </row>
    <row r="76" spans="1:2" ht="31.5">
      <c r="A76" s="4" t="s">
        <v>184</v>
      </c>
      <c r="B76" s="5"/>
    </row>
    <row r="77" spans="1:2" ht="31.5">
      <c r="A77" s="4" t="s">
        <v>24</v>
      </c>
      <c r="B77" s="5"/>
    </row>
    <row r="78" spans="1:2" ht="31.5">
      <c r="A78" s="4" t="s">
        <v>184</v>
      </c>
      <c r="B78" s="5"/>
    </row>
    <row r="79" spans="1:2" ht="31.5">
      <c r="A79" s="4" t="s">
        <v>81</v>
      </c>
      <c r="B79" s="5"/>
    </row>
    <row r="80" spans="1:2" ht="31.5">
      <c r="A80" s="4" t="s">
        <v>184</v>
      </c>
      <c r="B80" s="5"/>
    </row>
    <row r="81" spans="1:2" ht="31.5">
      <c r="A81" s="4" t="s">
        <v>78</v>
      </c>
      <c r="B81" s="5"/>
    </row>
    <row r="82" spans="1:2" ht="31.5">
      <c r="A82" s="4" t="s">
        <v>184</v>
      </c>
      <c r="B82" s="5"/>
    </row>
    <row r="83" spans="1:2" ht="31.5">
      <c r="A83" s="6" t="s">
        <v>135</v>
      </c>
      <c r="B83" s="5"/>
    </row>
    <row r="84" spans="1:2" ht="31.5">
      <c r="A84" s="4" t="s">
        <v>184</v>
      </c>
      <c r="B84" s="5"/>
    </row>
    <row r="85" spans="1:2" ht="31.5">
      <c r="A85" s="6" t="s">
        <v>88</v>
      </c>
      <c r="B85" s="5"/>
    </row>
    <row r="86" spans="1:2" ht="31.5">
      <c r="A86" s="4" t="s">
        <v>184</v>
      </c>
      <c r="B86" s="5"/>
    </row>
    <row r="87" spans="1:2" ht="31.5">
      <c r="A87" s="4" t="s">
        <v>125</v>
      </c>
      <c r="B87" s="5"/>
    </row>
    <row r="88" spans="1:2" ht="31.5">
      <c r="A88" s="4" t="s">
        <v>184</v>
      </c>
      <c r="B88" s="5"/>
    </row>
    <row r="89" spans="1:2" ht="31.5">
      <c r="A89" s="6" t="s">
        <v>161</v>
      </c>
      <c r="B89" s="5"/>
    </row>
    <row r="90" spans="1:2" ht="31.5">
      <c r="A90" s="4" t="s">
        <v>184</v>
      </c>
      <c r="B90" s="5"/>
    </row>
    <row r="91" spans="1:2" ht="31.5">
      <c r="A91" s="4" t="s">
        <v>142</v>
      </c>
      <c r="B91" s="5"/>
    </row>
    <row r="92" spans="1:2" ht="31.5">
      <c r="A92" s="4" t="s">
        <v>184</v>
      </c>
      <c r="B92" s="5"/>
    </row>
    <row r="93" spans="1:2" ht="31.5">
      <c r="A93" s="6" t="s">
        <v>131</v>
      </c>
      <c r="B93" s="5"/>
    </row>
    <row r="94" spans="1:2" ht="31.5">
      <c r="A94" s="4" t="s">
        <v>184</v>
      </c>
      <c r="B94" s="5"/>
    </row>
    <row r="95" spans="1:2" ht="31.5">
      <c r="A95" s="4" t="s">
        <v>17</v>
      </c>
      <c r="B95" s="5"/>
    </row>
    <row r="96" spans="1:2" ht="31.5">
      <c r="A96" s="4" t="s">
        <v>184</v>
      </c>
      <c r="B96" s="5"/>
    </row>
    <row r="97" spans="1:2" ht="31.5">
      <c r="A97" s="4" t="s">
        <v>101</v>
      </c>
      <c r="B97" s="5"/>
    </row>
    <row r="98" spans="1:2" ht="31.5">
      <c r="A98" s="4" t="s">
        <v>184</v>
      </c>
      <c r="B98" s="5"/>
    </row>
    <row r="99" spans="1:2" ht="31.5">
      <c r="A99" s="4" t="s">
        <v>107</v>
      </c>
      <c r="B99" s="5"/>
    </row>
    <row r="100" spans="1:2" ht="31.5">
      <c r="A100" s="4" t="s">
        <v>184</v>
      </c>
      <c r="B100" s="5"/>
    </row>
    <row r="101" spans="1:2" ht="31.5">
      <c r="A101" s="4" t="s">
        <v>97</v>
      </c>
      <c r="B101" s="5"/>
    </row>
    <row r="102" spans="1:2" ht="31.5">
      <c r="A102" s="4" t="s">
        <v>184</v>
      </c>
      <c r="B102" s="5"/>
    </row>
    <row r="103" spans="1:2" ht="31.5">
      <c r="A103" s="4" t="s">
        <v>97</v>
      </c>
      <c r="B103" s="5"/>
    </row>
    <row r="104" spans="1:2" ht="31.5">
      <c r="A104" s="4" t="s">
        <v>156</v>
      </c>
      <c r="B104" s="5"/>
    </row>
    <row r="105" spans="1:2" ht="31.5">
      <c r="A105" s="4" t="s">
        <v>184</v>
      </c>
      <c r="B105" s="5"/>
    </row>
    <row r="106" spans="1:2" ht="31.5">
      <c r="A106" s="6" t="s">
        <v>82</v>
      </c>
      <c r="B106" s="5"/>
    </row>
    <row r="107" spans="1:2" ht="31.5">
      <c r="A107" s="4" t="s">
        <v>184</v>
      </c>
      <c r="B107" s="5"/>
    </row>
    <row r="108" spans="1:2" ht="31.5">
      <c r="A108" s="4" t="s">
        <v>106</v>
      </c>
      <c r="B108" s="5"/>
    </row>
    <row r="109" spans="1:2" ht="31.5">
      <c r="A109" s="4" t="s">
        <v>184</v>
      </c>
      <c r="B109" s="5"/>
    </row>
    <row r="110" spans="1:2" ht="31.5">
      <c r="A110" s="6" t="s">
        <v>155</v>
      </c>
      <c r="B110" s="5"/>
    </row>
    <row r="111" spans="1:2" ht="31.5">
      <c r="A111" s="4" t="s">
        <v>115</v>
      </c>
      <c r="B111" s="5"/>
    </row>
    <row r="112" spans="1:2" ht="31.5">
      <c r="A112" s="4" t="s">
        <v>184</v>
      </c>
      <c r="B112" s="5"/>
    </row>
    <row r="113" spans="1:2" ht="31.5">
      <c r="A113" s="4" t="s">
        <v>132</v>
      </c>
      <c r="B113" s="5"/>
    </row>
    <row r="114" spans="1:2" ht="31.5">
      <c r="A114" s="4" t="s">
        <v>184</v>
      </c>
      <c r="B114" s="5"/>
    </row>
    <row r="115" spans="1:2" ht="31.5">
      <c r="A115" s="6" t="s">
        <v>166</v>
      </c>
      <c r="B115" s="5"/>
    </row>
    <row r="116" spans="1:2" ht="31.5">
      <c r="A116" s="4" t="s">
        <v>184</v>
      </c>
      <c r="B116" s="5"/>
    </row>
    <row r="117" spans="1:2" ht="31.5">
      <c r="A117" s="4" t="s">
        <v>35</v>
      </c>
      <c r="B117" s="5"/>
    </row>
    <row r="118" spans="1:2" ht="31.5">
      <c r="A118" s="4" t="s">
        <v>184</v>
      </c>
      <c r="B118" s="5"/>
    </row>
    <row r="119" spans="1:2" ht="31.5">
      <c r="A119" s="6" t="s">
        <v>119</v>
      </c>
      <c r="B119" s="5"/>
    </row>
    <row r="120" spans="1:2" ht="31.5">
      <c r="A120" s="4" t="s">
        <v>184</v>
      </c>
      <c r="B120" s="5"/>
    </row>
    <row r="121" spans="1:2" ht="31.5">
      <c r="A121" s="4" t="s">
        <v>154</v>
      </c>
      <c r="B121" s="5"/>
    </row>
    <row r="122" spans="1:2" ht="31.5">
      <c r="A122" s="4" t="s">
        <v>184</v>
      </c>
      <c r="B122" s="5"/>
    </row>
    <row r="123" spans="1:2" ht="31.5">
      <c r="A123" s="6" t="s">
        <v>21</v>
      </c>
      <c r="B123" s="5"/>
    </row>
    <row r="124" spans="1:2" ht="31.5">
      <c r="A124" s="4" t="s">
        <v>184</v>
      </c>
      <c r="B124" s="5"/>
    </row>
    <row r="125" spans="1:2" ht="31.5">
      <c r="A125" s="4" t="s">
        <v>130</v>
      </c>
      <c r="B125" s="5"/>
    </row>
    <row r="126" spans="1:2" ht="31.5">
      <c r="A126" s="4" t="s">
        <v>184</v>
      </c>
      <c r="B126" s="5"/>
    </row>
    <row r="127" spans="1:2" ht="31.5">
      <c r="A127" s="4" t="s">
        <v>114</v>
      </c>
      <c r="B127" s="5"/>
    </row>
    <row r="128" spans="1:2" ht="31.5">
      <c r="A128" s="4" t="s">
        <v>184</v>
      </c>
      <c r="B128" s="5"/>
    </row>
    <row r="129" spans="1:2" ht="31.5">
      <c r="A129" s="4" t="s">
        <v>108</v>
      </c>
      <c r="B129" s="5"/>
    </row>
    <row r="130" spans="1:2" ht="31.5">
      <c r="A130" s="4" t="s">
        <v>184</v>
      </c>
      <c r="B130" s="5"/>
    </row>
    <row r="131" spans="1:2" ht="31.5">
      <c r="A131" s="4" t="s">
        <v>148</v>
      </c>
      <c r="B131" s="5"/>
    </row>
    <row r="132" spans="1:2" ht="31.5">
      <c r="A132" s="4" t="s">
        <v>184</v>
      </c>
      <c r="B132" s="5"/>
    </row>
    <row r="133" spans="1:2" ht="31.5">
      <c r="A133" s="4" t="s">
        <v>165</v>
      </c>
      <c r="B133" s="5"/>
    </row>
    <row r="134" spans="1:2" ht="31.5">
      <c r="A134" s="4" t="s">
        <v>184</v>
      </c>
      <c r="B134" s="5"/>
    </row>
    <row r="135" spans="1:2" ht="31.5">
      <c r="A135" s="4" t="s">
        <v>92</v>
      </c>
      <c r="B135" s="5"/>
    </row>
    <row r="136" spans="1:2" ht="31.5">
      <c r="A136" s="4" t="s">
        <v>184</v>
      </c>
      <c r="B136" s="5"/>
    </row>
    <row r="137" spans="1:2" ht="31.5">
      <c r="A137" s="4" t="s">
        <v>128</v>
      </c>
      <c r="B137" s="5"/>
    </row>
    <row r="138" spans="1:2" ht="31.5">
      <c r="A138" s="4" t="s">
        <v>184</v>
      </c>
      <c r="B138" s="5"/>
    </row>
    <row r="139" spans="1:2" ht="31.5">
      <c r="A139" s="4" t="s">
        <v>90</v>
      </c>
      <c r="B139" s="5"/>
    </row>
    <row r="140" spans="1:2" ht="31.5">
      <c r="A140" s="4" t="s">
        <v>184</v>
      </c>
      <c r="B140" s="5"/>
    </row>
    <row r="141" spans="1:2" ht="31.5">
      <c r="A141" s="4" t="s">
        <v>110</v>
      </c>
      <c r="B141" s="5"/>
    </row>
    <row r="142" spans="1:2" ht="31.5">
      <c r="A142" s="4" t="s">
        <v>184</v>
      </c>
      <c r="B142" s="5"/>
    </row>
    <row r="143" spans="1:2" ht="31.5">
      <c r="A143" s="4" t="s">
        <v>43</v>
      </c>
      <c r="B143" s="5"/>
    </row>
    <row r="144" spans="1:2" ht="31.5">
      <c r="A144" s="4" t="s">
        <v>184</v>
      </c>
      <c r="B144" s="5"/>
    </row>
    <row r="145" spans="1:2" ht="31.5">
      <c r="A145" s="4" t="s">
        <v>29</v>
      </c>
      <c r="B145" s="5"/>
    </row>
    <row r="146" spans="1:2" ht="31.5">
      <c r="A146" s="4" t="s">
        <v>184</v>
      </c>
      <c r="B146" s="5"/>
    </row>
    <row r="147" spans="1:2" ht="31.5">
      <c r="A147" s="6" t="s">
        <v>30</v>
      </c>
      <c r="B147" s="5"/>
    </row>
    <row r="148" spans="1:2" ht="31.5">
      <c r="A148" s="4" t="s">
        <v>184</v>
      </c>
      <c r="B148" s="5"/>
    </row>
    <row r="149" spans="1:2" ht="31.5">
      <c r="A149" s="4" t="s">
        <v>91</v>
      </c>
      <c r="B149" s="5"/>
    </row>
    <row r="150" spans="1:2" ht="31.5">
      <c r="A150" s="4" t="s">
        <v>184</v>
      </c>
      <c r="B150" s="5"/>
    </row>
    <row r="151" spans="1:2" ht="31.5">
      <c r="A151" s="4" t="s">
        <v>129</v>
      </c>
      <c r="B151" s="5"/>
    </row>
    <row r="152" spans="1:2" ht="31.5">
      <c r="A152" s="4" t="s">
        <v>184</v>
      </c>
      <c r="B152" s="5"/>
    </row>
    <row r="153" spans="1:2" ht="31.5">
      <c r="A153" s="6" t="s">
        <v>37</v>
      </c>
      <c r="B153" s="5"/>
    </row>
    <row r="154" spans="1:2" ht="31.5">
      <c r="A154" s="4" t="s">
        <v>184</v>
      </c>
      <c r="B154" s="5"/>
    </row>
    <row r="155" spans="1:2" ht="31.5">
      <c r="A155" s="4" t="s">
        <v>22</v>
      </c>
      <c r="B155" s="5"/>
    </row>
    <row r="156" spans="1:2" ht="31.5">
      <c r="A156" s="4" t="s">
        <v>184</v>
      </c>
      <c r="B156" s="5"/>
    </row>
    <row r="157" spans="1:2" ht="31.5">
      <c r="A157" s="4" t="s">
        <v>20</v>
      </c>
      <c r="B157" s="5"/>
    </row>
    <row r="158" spans="1:2" ht="31.5">
      <c r="A158" s="4" t="s">
        <v>184</v>
      </c>
      <c r="B158" s="5"/>
    </row>
    <row r="159" spans="1:2" ht="31.5">
      <c r="A159" s="4" t="s">
        <v>49</v>
      </c>
      <c r="B159" s="5"/>
    </row>
    <row r="160" spans="1:2" ht="31.5">
      <c r="A160" s="4" t="s">
        <v>184</v>
      </c>
      <c r="B160" s="5"/>
    </row>
    <row r="161" spans="1:2" ht="31.5">
      <c r="A161" s="4" t="s">
        <v>99</v>
      </c>
      <c r="B161" s="5"/>
    </row>
    <row r="162" spans="1:2" ht="31.5">
      <c r="A162" s="4" t="s">
        <v>184</v>
      </c>
      <c r="B162" s="5"/>
    </row>
    <row r="163" spans="1:2" ht="31.5">
      <c r="A163" s="4" t="s">
        <v>164</v>
      </c>
      <c r="B163" s="5"/>
    </row>
    <row r="164" spans="1:2" ht="31.5">
      <c r="A164" s="4" t="s">
        <v>184</v>
      </c>
      <c r="B164" s="5"/>
    </row>
    <row r="165" spans="1:2" ht="31.5">
      <c r="A165" s="4" t="s">
        <v>139</v>
      </c>
      <c r="B165" s="5"/>
    </row>
    <row r="166" spans="1:2" ht="31.5">
      <c r="A166" s="4" t="s">
        <v>184</v>
      </c>
      <c r="B166" s="5"/>
    </row>
    <row r="167" spans="1:2" ht="31.5">
      <c r="A167" s="6" t="s">
        <v>173</v>
      </c>
      <c r="B167" s="5"/>
    </row>
    <row r="168" spans="1:2" ht="31.5">
      <c r="A168" s="4" t="s">
        <v>184</v>
      </c>
      <c r="B168" s="5"/>
    </row>
    <row r="169" spans="1:2" ht="31.5">
      <c r="A169" s="4" t="s">
        <v>140</v>
      </c>
      <c r="B169" s="5"/>
    </row>
    <row r="170" spans="1:2" ht="31.5">
      <c r="A170" s="4" t="s">
        <v>184</v>
      </c>
      <c r="B170" s="5"/>
    </row>
    <row r="171" spans="1:2" ht="31.5">
      <c r="A171" s="4" t="s">
        <v>111</v>
      </c>
      <c r="B171" s="5"/>
    </row>
    <row r="172" spans="1:2" ht="31.5">
      <c r="A172" s="4" t="s">
        <v>184</v>
      </c>
      <c r="B172" s="5"/>
    </row>
    <row r="173" spans="1:2" ht="31.5">
      <c r="A173" s="4" t="s">
        <v>54</v>
      </c>
      <c r="B173" s="5"/>
    </row>
    <row r="174" spans="1:2" ht="31.5">
      <c r="A174" s="4" t="s">
        <v>184</v>
      </c>
      <c r="B174" s="5"/>
    </row>
    <row r="175" spans="1:2" ht="31.5">
      <c r="A175" s="4" t="s">
        <v>83</v>
      </c>
      <c r="B175" s="5"/>
    </row>
    <row r="176" spans="1:2" ht="31.5">
      <c r="A176" s="4" t="s">
        <v>184</v>
      </c>
      <c r="B176" s="5"/>
    </row>
    <row r="177" spans="1:2" ht="31.5">
      <c r="A177" s="4" t="s">
        <v>116</v>
      </c>
      <c r="B177" s="5"/>
    </row>
    <row r="178" spans="1:2" ht="31.5">
      <c r="A178" s="4" t="s">
        <v>184</v>
      </c>
      <c r="B178" s="5"/>
    </row>
    <row r="179" spans="1:2" ht="31.5">
      <c r="A179" s="4" t="s">
        <v>100</v>
      </c>
      <c r="B179" s="5"/>
    </row>
    <row r="180" spans="1:2" ht="31.5">
      <c r="A180" s="4" t="s">
        <v>184</v>
      </c>
      <c r="B180" s="5"/>
    </row>
    <row r="181" spans="1:2" ht="31.5">
      <c r="A181" s="4" t="s">
        <v>171</v>
      </c>
      <c r="B181" s="5"/>
    </row>
    <row r="182" spans="1:2" ht="31.5">
      <c r="A182" s="4" t="s">
        <v>184</v>
      </c>
      <c r="B182" s="5"/>
    </row>
    <row r="183" spans="1:2" ht="31.5">
      <c r="A183" s="4" t="s">
        <v>172</v>
      </c>
      <c r="B183" s="5"/>
    </row>
    <row r="184" spans="1:2" ht="31.5">
      <c r="A184" s="4" t="s">
        <v>184</v>
      </c>
      <c r="B184" s="5"/>
    </row>
    <row r="185" spans="1:2" ht="31.5">
      <c r="A185" s="4" t="s">
        <v>174</v>
      </c>
      <c r="B185" s="5"/>
    </row>
    <row r="186" spans="1:2" ht="31.5">
      <c r="A186" s="4" t="s">
        <v>184</v>
      </c>
      <c r="B186" s="5"/>
    </row>
    <row r="187" spans="1:2" ht="31.5">
      <c r="A187" s="4" t="s">
        <v>185</v>
      </c>
      <c r="B187" s="5">
        <v>-59</v>
      </c>
    </row>
    <row r="188" spans="1:2" ht="31.5">
      <c r="A188" s="4" t="s">
        <v>184</v>
      </c>
      <c r="B188" s="5"/>
    </row>
  </sheetData>
  <sheetProtection/>
  <hyperlinks>
    <hyperlink ref="A73" r:id="rId1" display="Nastenk@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M15" sqref="M15"/>
    </sheetView>
  </sheetViews>
  <sheetFormatPr defaultColWidth="9.140625" defaultRowHeight="15"/>
  <sheetData>
    <row r="1" spans="1:4" ht="15">
      <c r="A1">
        <v>85</v>
      </c>
      <c r="B1">
        <v>95</v>
      </c>
      <c r="D1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2012-03-14T16:20:12Z</cp:lastPrinted>
  <dcterms:created xsi:type="dcterms:W3CDTF">2012-02-28T20:44:45Z</dcterms:created>
  <dcterms:modified xsi:type="dcterms:W3CDTF">2012-03-14T22:32:15Z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