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15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транспортные СП51</t>
        </r>
      </text>
    </comment>
    <comment ref="F28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транспортные с СП51
</t>
        </r>
      </text>
    </comment>
    <comment ref="I28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655 перенесла на депозит
</t>
        </r>
      </text>
    </comment>
    <comment ref="F29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перенесла с сп51
100 перенесла на сп53</t>
        </r>
      </text>
    </comment>
  </commentList>
</comments>
</file>

<file path=xl/sharedStrings.xml><?xml version="1.0" encoding="utf-8"?>
<sst xmlns="http://schemas.openxmlformats.org/spreadsheetml/2006/main" count="67" uniqueCount="67">
  <si>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</si>
  <si>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</si>
  <si>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</si>
  <si>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</si>
  <si>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</si>
  <si>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</si>
  <si>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</si>
  <si>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</si>
  <si>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</si>
  <si>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765-24-34</t>
  </si>
  <si>
    <t>SL22</t>
  </si>
  <si>
    <t>TT-1826</t>
  </si>
  <si>
    <t>A1399-T05-634</t>
  </si>
  <si>
    <t>A7593-712-3</t>
  </si>
  <si>
    <t>A7593-712-485</t>
  </si>
  <si>
    <t>B0316-02A-1</t>
  </si>
  <si>
    <t>T3025-2-1</t>
  </si>
  <si>
    <t>T3025-102-2</t>
  </si>
  <si>
    <t>TRC-1597</t>
  </si>
  <si>
    <t>BC-1368</t>
  </si>
  <si>
    <t>BR-1087</t>
  </si>
  <si>
    <t>BRX-1409</t>
  </si>
  <si>
    <t>TRX-1473</t>
  </si>
  <si>
    <t>TRC-1760</t>
  </si>
  <si>
    <t>BC-1231</t>
  </si>
  <si>
    <t>KBX-74ЗИМА</t>
  </si>
  <si>
    <t>BRL-1156</t>
  </si>
  <si>
    <t>ЦЕНА</t>
  </si>
  <si>
    <t>avis rara</t>
  </si>
  <si>
    <t>Elly</t>
  </si>
  <si>
    <t>irinik</t>
  </si>
  <si>
    <t>ivdarias</t>
  </si>
  <si>
    <t>kuleshova</t>
  </si>
  <si>
    <t>Laryx</t>
  </si>
  <si>
    <t>38, 38</t>
  </si>
  <si>
    <t>Lesichka</t>
  </si>
  <si>
    <t>LEV_58</t>
  </si>
  <si>
    <t>Luolechka</t>
  </si>
  <si>
    <t>38, 39</t>
  </si>
  <si>
    <t>mamatimura</t>
  </si>
  <si>
    <t>MARGO 2810</t>
  </si>
  <si>
    <t>SAVA</t>
  </si>
  <si>
    <t>sergienkovasg</t>
  </si>
  <si>
    <t>Simpatiшная</t>
  </si>
  <si>
    <t>Sама по Sебе</t>
  </si>
  <si>
    <t>SVELL</t>
  </si>
  <si>
    <t>Tatam</t>
  </si>
  <si>
    <t xml:space="preserve">Tonika </t>
  </si>
  <si>
    <t>trie</t>
  </si>
  <si>
    <t>Twins</t>
  </si>
  <si>
    <t>zolotkat</t>
  </si>
  <si>
    <t>еленасергей</t>
  </si>
  <si>
    <t>Лорэн 39</t>
  </si>
  <si>
    <t>МАГниТА</t>
  </si>
  <si>
    <t>Макси-4</t>
  </si>
  <si>
    <t>Оксна</t>
  </si>
  <si>
    <t>Пандора777</t>
  </si>
  <si>
    <t>Рубинштейн</t>
  </si>
  <si>
    <t>37, 40</t>
  </si>
  <si>
    <t>СVET@</t>
  </si>
  <si>
    <t>Танечка-1985</t>
  </si>
  <si>
    <t>ТАТЬЯНА-05</t>
  </si>
  <si>
    <t>Тигр</t>
  </si>
  <si>
    <t>Юлиямайл</t>
  </si>
  <si>
    <t>ПРИСТРОЙ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</si>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</sst>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7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9</xdr:col>
      <xdr:colOff>609600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0</xdr:rowOff>
    </xdr:from>
    <xdr:to>
      <xdr:col>10</xdr:col>
      <xdr:colOff>590550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19050</xdr:rowOff>
    </xdr:from>
    <xdr:to>
      <xdr:col>11</xdr:col>
      <xdr:colOff>619125</xdr:colOff>
      <xdr:row>0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9525</xdr:rowOff>
    </xdr:from>
    <xdr:to>
      <xdr:col>13</xdr:col>
      <xdr:colOff>9525</xdr:colOff>
      <xdr:row>0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9525"/>
          <a:ext cx="6286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0</xdr:rowOff>
    </xdr:from>
    <xdr:to>
      <xdr:col>13</xdr:col>
      <xdr:colOff>723900</xdr:colOff>
      <xdr:row>0</xdr:row>
      <xdr:rowOff>352425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14</xdr:col>
      <xdr:colOff>666750</xdr:colOff>
      <xdr:row>0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39325" y="0"/>
          <a:ext cx="6000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9525</xdr:rowOff>
    </xdr:from>
    <xdr:to>
      <xdr:col>15</xdr:col>
      <xdr:colOff>638175</xdr:colOff>
      <xdr:row>0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25125" y="9525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19050</xdr:rowOff>
    </xdr:from>
    <xdr:to>
      <xdr:col>16</xdr:col>
      <xdr:colOff>638175</xdr:colOff>
      <xdr:row>0</xdr:row>
      <xdr:rowOff>352425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72825" y="19050"/>
          <a:ext cx="6191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9525</xdr:rowOff>
    </xdr:from>
    <xdr:to>
      <xdr:col>17</xdr:col>
      <xdr:colOff>600075</xdr:colOff>
      <xdr:row>0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87200" y="9525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180975</xdr:colOff>
      <xdr:row>0</xdr:row>
      <xdr:rowOff>9525</xdr:rowOff>
    </xdr:from>
    <xdr:to>
      <xdr:col>19</xdr:col>
      <xdr:colOff>9525</xdr:colOff>
      <xdr:row>0</xdr:row>
      <xdr:rowOff>485775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06350" y="9525"/>
          <a:ext cx="5143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0</xdr:rowOff>
    </xdr:from>
    <xdr:to>
      <xdr:col>19</xdr:col>
      <xdr:colOff>609600</xdr:colOff>
      <xdr:row>0</xdr:row>
      <xdr:rowOff>485775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96900" y="0"/>
          <a:ext cx="5238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28575</xdr:colOff>
      <xdr:row>0</xdr:row>
      <xdr:rowOff>9525</xdr:rowOff>
    </xdr:from>
    <xdr:to>
      <xdr:col>20</xdr:col>
      <xdr:colOff>666750</xdr:colOff>
      <xdr:row>0</xdr:row>
      <xdr:rowOff>361950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925550" y="9525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9525</xdr:rowOff>
    </xdr:from>
    <xdr:to>
      <xdr:col>21</xdr:col>
      <xdr:colOff>657225</xdr:colOff>
      <xdr:row>0</xdr:row>
      <xdr:rowOff>361950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601825" y="9525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9525</xdr:rowOff>
    </xdr:from>
    <xdr:to>
      <xdr:col>22</xdr:col>
      <xdr:colOff>676275</xdr:colOff>
      <xdr:row>0</xdr:row>
      <xdr:rowOff>657225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11450" y="9525"/>
          <a:ext cx="5334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104775</xdr:colOff>
      <xdr:row>0</xdr:row>
      <xdr:rowOff>0</xdr:rowOff>
    </xdr:from>
    <xdr:to>
      <xdr:col>24</xdr:col>
      <xdr:colOff>9525</xdr:colOff>
      <xdr:row>0</xdr:row>
      <xdr:rowOff>542925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059150" y="0"/>
          <a:ext cx="5905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9525</xdr:rowOff>
    </xdr:from>
    <xdr:to>
      <xdr:col>24</xdr:col>
      <xdr:colOff>685800</xdr:colOff>
      <xdr:row>0</xdr:row>
      <xdr:rowOff>571500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25900" y="9525"/>
          <a:ext cx="6000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0</xdr:rowOff>
    </xdr:from>
    <xdr:to>
      <xdr:col>25</xdr:col>
      <xdr:colOff>666750</xdr:colOff>
      <xdr:row>0</xdr:row>
      <xdr:rowOff>561975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392650" y="0"/>
          <a:ext cx="6000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123825</xdr:colOff>
      <xdr:row>0</xdr:row>
      <xdr:rowOff>9525</xdr:rowOff>
    </xdr:from>
    <xdr:to>
      <xdr:col>26</xdr:col>
      <xdr:colOff>657225</xdr:colOff>
      <xdr:row>0</xdr:row>
      <xdr:rowOff>504825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35600" y="9525"/>
          <a:ext cx="5334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19050</xdr:rowOff>
    </xdr:from>
    <xdr:to>
      <xdr:col>27</xdr:col>
      <xdr:colOff>685800</xdr:colOff>
      <xdr:row>0</xdr:row>
      <xdr:rowOff>333375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802350" y="19050"/>
          <a:ext cx="5810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A9" sqref="A9"/>
    </sheetView>
  </sheetViews>
  <sheetFormatPr defaultColWidth="9.125" defaultRowHeight="12.75"/>
  <cols>
    <col min="1" max="1" width="19.75390625" style="6" bestFit="1" customWidth="1"/>
    <col min="2" max="2" width="7.00390625" style="6" customWidth="1"/>
    <col min="3" max="3" width="7.25390625" style="6" customWidth="1"/>
    <col min="4" max="4" width="6.00390625" style="6" customWidth="1"/>
    <col min="5" max="5" width="6.875" style="6" customWidth="1"/>
    <col min="6" max="6" width="9.875" style="6" customWidth="1"/>
    <col min="7" max="7" width="7.125" style="6" customWidth="1"/>
    <col min="8" max="8" width="7.00390625" style="6" customWidth="1"/>
    <col min="9" max="9" width="12.625" style="6" customWidth="1"/>
    <col min="10" max="10" width="8.875" style="6" customWidth="1"/>
    <col min="11" max="11" width="8.125" style="6" customWidth="1"/>
    <col min="12" max="13" width="9.00390625" style="6" bestFit="1" customWidth="1"/>
    <col min="14" max="14" width="9.75390625" style="6" customWidth="1"/>
    <col min="15" max="15" width="9.00390625" style="6" bestFit="1" customWidth="1"/>
    <col min="16" max="16" width="9.125" style="6" customWidth="1"/>
    <col min="17" max="17" width="9.00390625" style="6" bestFit="1" customWidth="1"/>
    <col min="18" max="21" width="9.00390625" style="6" customWidth="1"/>
    <col min="22" max="22" width="9.00390625" style="6" bestFit="1" customWidth="1"/>
    <col min="23" max="28" width="9.00390625" style="6" customWidth="1"/>
    <col min="29" max="29" width="9.00390625" style="6" bestFit="1" customWidth="1"/>
    <col min="30" max="16384" width="9.125" style="6" customWidth="1"/>
  </cols>
  <sheetData>
    <row r="1" spans="1:29" ht="6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>
        <v>509</v>
      </c>
      <c r="AB1" s="5" t="s">
        <v>26</v>
      </c>
      <c r="AC1" s="5"/>
    </row>
    <row r="2" spans="1:29" ht="15">
      <c r="A2" s="7" t="s">
        <v>27</v>
      </c>
      <c r="B2" s="7"/>
      <c r="C2" s="7"/>
      <c r="D2" s="8"/>
      <c r="E2" s="8"/>
      <c r="F2" s="8"/>
      <c r="G2" s="8"/>
      <c r="H2" s="7"/>
      <c r="I2" s="9"/>
      <c r="J2" s="10">
        <v>250</v>
      </c>
      <c r="K2" s="11">
        <v>250</v>
      </c>
      <c r="L2" s="11">
        <v>450</v>
      </c>
      <c r="M2" s="11">
        <v>750</v>
      </c>
      <c r="N2" s="11">
        <v>750</v>
      </c>
      <c r="O2" s="11">
        <v>750</v>
      </c>
      <c r="P2" s="11">
        <v>750</v>
      </c>
      <c r="Q2" s="11">
        <v>750</v>
      </c>
      <c r="R2" s="11">
        <v>750</v>
      </c>
      <c r="S2" s="11">
        <v>750</v>
      </c>
      <c r="T2" s="11">
        <v>750</v>
      </c>
      <c r="U2" s="11">
        <v>950</v>
      </c>
      <c r="V2" s="11">
        <v>950</v>
      </c>
      <c r="W2" s="11">
        <v>950</v>
      </c>
      <c r="X2" s="11">
        <v>500</v>
      </c>
      <c r="Y2" s="11">
        <v>750</v>
      </c>
      <c r="Z2" s="11">
        <v>550</v>
      </c>
      <c r="AA2" s="11">
        <v>250</v>
      </c>
      <c r="AB2" s="11">
        <v>450</v>
      </c>
      <c r="AC2" s="11"/>
    </row>
    <row r="3" spans="1:29" ht="14.25">
      <c r="A3" s="12" t="s">
        <v>28</v>
      </c>
      <c r="B3" s="12">
        <f>SUMIF($J3:$AI3,"&lt;&gt;",$J$2:$AI$2)</f>
        <v>750</v>
      </c>
      <c r="C3" s="12">
        <f aca="true" t="shared" si="0" ref="C3:C36">B3*1.1</f>
        <v>825.0000000000001</v>
      </c>
      <c r="D3" s="13"/>
      <c r="E3" s="13">
        <f aca="true" t="shared" si="1" ref="E3:E38">C3+D3</f>
        <v>825.0000000000001</v>
      </c>
      <c r="F3" s="13"/>
      <c r="G3" s="12">
        <v>825</v>
      </c>
      <c r="H3" s="12">
        <f>1662.72/55</f>
        <v>30.231272727272728</v>
      </c>
      <c r="I3" s="14">
        <f aca="true" t="shared" si="2" ref="I3:I37">E3-F3-G3+H3</f>
        <v>30.23127272727284</v>
      </c>
      <c r="J3" s="12"/>
      <c r="K3" s="12"/>
      <c r="L3" s="12"/>
      <c r="M3" s="12"/>
      <c r="N3" s="12"/>
      <c r="O3" s="12"/>
      <c r="P3" s="12"/>
      <c r="Q3" s="12"/>
      <c r="R3" s="12"/>
      <c r="S3" s="12">
        <v>37</v>
      </c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4.25">
      <c r="A4" s="12" t="s">
        <v>29</v>
      </c>
      <c r="B4" s="12">
        <f>SUMIF($J4:$AI4,"&lt;&gt;",$J$2:$AI$2)</f>
        <v>450</v>
      </c>
      <c r="C4" s="12">
        <f t="shared" si="0"/>
        <v>495.00000000000006</v>
      </c>
      <c r="D4" s="13"/>
      <c r="E4" s="13">
        <f t="shared" si="1"/>
        <v>495.00000000000006</v>
      </c>
      <c r="F4" s="13"/>
      <c r="G4" s="12"/>
      <c r="H4" s="12">
        <f aca="true" t="shared" si="3" ref="H4:H35">1662.72/55</f>
        <v>30.231272727272728</v>
      </c>
      <c r="I4" s="14">
        <f t="shared" si="2"/>
        <v>525.2312727272728</v>
      </c>
      <c r="J4" s="12"/>
      <c r="K4" s="12"/>
      <c r="L4" s="12">
        <v>38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4.25">
      <c r="A5" s="12" t="s">
        <v>30</v>
      </c>
      <c r="B5" s="12">
        <f>SUMIF($J5:$AI5,"&lt;&gt;",$J$2:$AI$2)</f>
        <v>550</v>
      </c>
      <c r="C5" s="12">
        <f t="shared" si="0"/>
        <v>605</v>
      </c>
      <c r="D5" s="13"/>
      <c r="E5" s="13">
        <f t="shared" si="1"/>
        <v>605</v>
      </c>
      <c r="F5" s="13"/>
      <c r="G5" s="12">
        <v>605</v>
      </c>
      <c r="H5" s="12">
        <f t="shared" si="3"/>
        <v>30.231272727272728</v>
      </c>
      <c r="I5" s="14">
        <f t="shared" si="2"/>
        <v>30.231272727272728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v>38</v>
      </c>
      <c r="AA5" s="12"/>
      <c r="AB5" s="12"/>
      <c r="AC5" s="12"/>
    </row>
    <row r="6" spans="1:29" ht="14.25">
      <c r="A6" s="12" t="s">
        <v>31</v>
      </c>
      <c r="B6" s="12">
        <f>SUMIF($J6:$AI6,"&lt;&gt;",$J$2:$AI$2)</f>
        <v>750</v>
      </c>
      <c r="C6" s="12">
        <f t="shared" si="0"/>
        <v>825.0000000000001</v>
      </c>
      <c r="D6" s="13"/>
      <c r="E6" s="13">
        <f t="shared" si="1"/>
        <v>825.0000000000001</v>
      </c>
      <c r="F6" s="13"/>
      <c r="G6" s="12">
        <v>825</v>
      </c>
      <c r="H6" s="12">
        <f t="shared" si="3"/>
        <v>30.231272727272728</v>
      </c>
      <c r="I6" s="14">
        <f t="shared" si="2"/>
        <v>30.23127272727284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40</v>
      </c>
      <c r="U6" s="12"/>
      <c r="V6" s="12"/>
      <c r="W6" s="12"/>
      <c r="X6" s="12"/>
      <c r="Y6" s="12"/>
      <c r="Z6" s="12"/>
      <c r="AA6" s="12"/>
      <c r="AB6" s="12"/>
      <c r="AC6" s="12"/>
    </row>
    <row r="7" spans="1:29" ht="14.25">
      <c r="A7" s="12" t="s">
        <v>32</v>
      </c>
      <c r="B7" s="12">
        <f>SUMIF($J7:$AI7,"&lt;&gt;",$J$2:$AI$2)</f>
        <v>750</v>
      </c>
      <c r="C7" s="12">
        <f t="shared" si="0"/>
        <v>825.0000000000001</v>
      </c>
      <c r="D7" s="13"/>
      <c r="E7" s="13">
        <f t="shared" si="1"/>
        <v>825.0000000000001</v>
      </c>
      <c r="F7" s="13"/>
      <c r="G7" s="12">
        <v>825</v>
      </c>
      <c r="H7" s="12">
        <f t="shared" si="3"/>
        <v>30.231272727272728</v>
      </c>
      <c r="I7" s="14">
        <f t="shared" si="2"/>
        <v>30.23127272727284</v>
      </c>
      <c r="J7" s="12"/>
      <c r="K7" s="12"/>
      <c r="L7" s="12"/>
      <c r="M7" s="12"/>
      <c r="N7" s="12"/>
      <c r="O7" s="12"/>
      <c r="P7" s="12"/>
      <c r="Q7" s="12"/>
      <c r="R7" s="12">
        <v>39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4.25">
      <c r="A8" s="12" t="s">
        <v>33</v>
      </c>
      <c r="B8" s="12">
        <f>SUMIF($J8:$AI8,"&lt;&gt;",$J$2:$AI$2)+250</f>
        <v>500</v>
      </c>
      <c r="C8" s="12">
        <f t="shared" si="0"/>
        <v>550</v>
      </c>
      <c r="D8" s="13"/>
      <c r="E8" s="13">
        <f t="shared" si="1"/>
        <v>550</v>
      </c>
      <c r="F8" s="13"/>
      <c r="G8" s="12">
        <v>600</v>
      </c>
      <c r="H8" s="12">
        <f>1662.72/55*2</f>
        <v>60.462545454545456</v>
      </c>
      <c r="I8" s="14">
        <f t="shared" si="2"/>
        <v>10.462545454545456</v>
      </c>
      <c r="J8" s="12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4.25">
      <c r="A9" s="12" t="s">
        <v>35</v>
      </c>
      <c r="B9" s="12">
        <f>SUMIF($J9:$AI9,"&lt;&gt;",$J$2:$AI$2)</f>
        <v>750</v>
      </c>
      <c r="C9" s="12">
        <f t="shared" si="0"/>
        <v>825.0000000000001</v>
      </c>
      <c r="D9" s="13"/>
      <c r="E9" s="13">
        <f t="shared" si="1"/>
        <v>825.0000000000001</v>
      </c>
      <c r="F9" s="13"/>
      <c r="G9" s="12">
        <v>825</v>
      </c>
      <c r="H9" s="12">
        <f t="shared" si="3"/>
        <v>30.231272727272728</v>
      </c>
      <c r="I9" s="14">
        <f t="shared" si="2"/>
        <v>30.23127272727284</v>
      </c>
      <c r="J9" s="12"/>
      <c r="K9" s="12"/>
      <c r="L9" s="12"/>
      <c r="M9" s="12"/>
      <c r="N9" s="12"/>
      <c r="O9" s="12"/>
      <c r="P9" s="12"/>
      <c r="Q9" s="12">
        <v>36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4.25">
      <c r="A10" s="12" t="s">
        <v>36</v>
      </c>
      <c r="B10" s="12">
        <f>SUMIF($J10:$AI10,"&lt;&gt;",$J$2:$AI$2)</f>
        <v>450</v>
      </c>
      <c r="C10" s="12">
        <f t="shared" si="0"/>
        <v>495.00000000000006</v>
      </c>
      <c r="D10" s="13"/>
      <c r="E10" s="13">
        <f t="shared" si="1"/>
        <v>495.00000000000006</v>
      </c>
      <c r="F10" s="13"/>
      <c r="G10" s="12">
        <v>495</v>
      </c>
      <c r="H10" s="12">
        <f t="shared" si="3"/>
        <v>30.231272727272728</v>
      </c>
      <c r="I10" s="14">
        <f t="shared" si="2"/>
        <v>30.231272727272785</v>
      </c>
      <c r="J10" s="12"/>
      <c r="K10" s="12"/>
      <c r="L10" s="12">
        <v>39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4.25">
      <c r="A11" s="12" t="s">
        <v>37</v>
      </c>
      <c r="B11" s="12">
        <f>SUMIF($J11:$AI11,"&lt;&gt;",$J$2:$AI$2)+250</f>
        <v>500</v>
      </c>
      <c r="C11" s="12">
        <f t="shared" si="0"/>
        <v>550</v>
      </c>
      <c r="D11" s="13"/>
      <c r="E11" s="13">
        <f t="shared" si="1"/>
        <v>550</v>
      </c>
      <c r="F11" s="13"/>
      <c r="G11" s="12">
        <v>550</v>
      </c>
      <c r="H11" s="12">
        <f>1662.72/55*2</f>
        <v>60.462545454545456</v>
      </c>
      <c r="I11" s="14">
        <f t="shared" si="2"/>
        <v>60.462545454545456</v>
      </c>
      <c r="J11" s="12"/>
      <c r="K11" s="12" t="s">
        <v>38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4.25">
      <c r="A12" s="12" t="s">
        <v>39</v>
      </c>
      <c r="B12" s="12">
        <f aca="true" t="shared" si="4" ref="B12:B29">SUMIF($J12:$AI12,"&lt;&gt;",$J$2:$AI$2)</f>
        <v>700</v>
      </c>
      <c r="C12" s="12">
        <f t="shared" si="0"/>
        <v>770.0000000000001</v>
      </c>
      <c r="D12" s="13"/>
      <c r="E12" s="13">
        <f t="shared" si="1"/>
        <v>770.0000000000001</v>
      </c>
      <c r="F12" s="13"/>
      <c r="G12" s="12">
        <v>770</v>
      </c>
      <c r="H12" s="12">
        <f>1662.72/55*2</f>
        <v>60.462545454545456</v>
      </c>
      <c r="I12" s="14">
        <f t="shared" si="2"/>
        <v>60.46254545454557</v>
      </c>
      <c r="J12" s="12">
        <v>37</v>
      </c>
      <c r="K12" s="12"/>
      <c r="L12" s="12">
        <v>36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4.25">
      <c r="A13" s="12" t="s">
        <v>40</v>
      </c>
      <c r="B13" s="12">
        <f t="shared" si="4"/>
        <v>250</v>
      </c>
      <c r="C13" s="12">
        <f t="shared" si="0"/>
        <v>275</v>
      </c>
      <c r="D13" s="13"/>
      <c r="E13" s="13">
        <f t="shared" si="1"/>
        <v>275</v>
      </c>
      <c r="F13" s="13"/>
      <c r="G13" s="12">
        <v>275</v>
      </c>
      <c r="H13" s="12">
        <f t="shared" si="3"/>
        <v>30.231272727272728</v>
      </c>
      <c r="I13" s="14">
        <f t="shared" si="2"/>
        <v>30.231272727272728</v>
      </c>
      <c r="J13" s="12"/>
      <c r="K13" s="12">
        <v>37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4.25">
      <c r="A14" s="12" t="s">
        <v>41</v>
      </c>
      <c r="B14" s="12">
        <f t="shared" si="4"/>
        <v>750</v>
      </c>
      <c r="C14" s="12">
        <f t="shared" si="0"/>
        <v>825.0000000000001</v>
      </c>
      <c r="D14" s="13"/>
      <c r="E14" s="13">
        <f t="shared" si="1"/>
        <v>825.0000000000001</v>
      </c>
      <c r="F14" s="13"/>
      <c r="G14" s="12">
        <v>825</v>
      </c>
      <c r="H14" s="12">
        <f t="shared" si="3"/>
        <v>30.231272727272728</v>
      </c>
      <c r="I14" s="14">
        <f t="shared" si="2"/>
        <v>30.23127272727284</v>
      </c>
      <c r="J14" s="12"/>
      <c r="K14" s="12"/>
      <c r="L14" s="12"/>
      <c r="M14" s="12"/>
      <c r="N14" s="12">
        <v>38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4.25">
      <c r="A15" s="12" t="s">
        <v>42</v>
      </c>
      <c r="B15" s="12">
        <f t="shared" si="4"/>
        <v>950</v>
      </c>
      <c r="C15" s="12">
        <f t="shared" si="0"/>
        <v>1045</v>
      </c>
      <c r="D15" s="13"/>
      <c r="E15" s="13">
        <f t="shared" si="1"/>
        <v>1045</v>
      </c>
      <c r="F15" s="12">
        <v>-139.61</v>
      </c>
      <c r="G15" s="12">
        <v>1045</v>
      </c>
      <c r="H15" s="12">
        <f t="shared" si="3"/>
        <v>30.231272727272728</v>
      </c>
      <c r="I15" s="14">
        <f t="shared" si="2"/>
        <v>169.84127272727287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39</v>
      </c>
      <c r="V15" s="12"/>
      <c r="W15" s="12"/>
      <c r="X15" s="12"/>
      <c r="Y15" s="12"/>
      <c r="Z15" s="12"/>
      <c r="AA15" s="12"/>
      <c r="AB15" s="12"/>
      <c r="AC15" s="12"/>
    </row>
    <row r="16" spans="1:29" ht="14.25">
      <c r="A16" s="12" t="s">
        <v>43</v>
      </c>
      <c r="B16" s="12">
        <f t="shared" si="4"/>
        <v>450</v>
      </c>
      <c r="C16" s="12">
        <f t="shared" si="0"/>
        <v>495.00000000000006</v>
      </c>
      <c r="D16" s="13"/>
      <c r="E16" s="13">
        <f t="shared" si="1"/>
        <v>495.00000000000006</v>
      </c>
      <c r="F16" s="12"/>
      <c r="G16" s="12">
        <v>500</v>
      </c>
      <c r="H16" s="12">
        <f t="shared" si="3"/>
        <v>30.231272727272728</v>
      </c>
      <c r="I16" s="14">
        <f t="shared" si="2"/>
        <v>25.231272727272785</v>
      </c>
      <c r="J16" s="12"/>
      <c r="K16" s="12"/>
      <c r="L16" s="12">
        <v>38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4.25">
      <c r="A17" s="12" t="s">
        <v>44</v>
      </c>
      <c r="B17" s="12">
        <f t="shared" si="4"/>
        <v>250</v>
      </c>
      <c r="C17" s="12">
        <f t="shared" si="0"/>
        <v>275</v>
      </c>
      <c r="D17" s="13"/>
      <c r="E17" s="13">
        <f t="shared" si="1"/>
        <v>275</v>
      </c>
      <c r="G17" s="12">
        <v>275</v>
      </c>
      <c r="H17" s="12">
        <f t="shared" si="3"/>
        <v>30.231272727272728</v>
      </c>
      <c r="I17" s="14">
        <f t="shared" si="2"/>
        <v>30.231272727272728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v>37</v>
      </c>
      <c r="AB17" s="12"/>
      <c r="AC17" s="12"/>
    </row>
    <row r="18" spans="1:29" ht="14.25">
      <c r="A18" s="12" t="s">
        <v>45</v>
      </c>
      <c r="B18" s="12">
        <f t="shared" si="4"/>
        <v>250</v>
      </c>
      <c r="C18" s="12">
        <f t="shared" si="0"/>
        <v>275</v>
      </c>
      <c r="D18" s="13"/>
      <c r="E18" s="13">
        <f>C18+D18</f>
        <v>275</v>
      </c>
      <c r="F18" s="13"/>
      <c r="G18" s="12">
        <v>275</v>
      </c>
      <c r="H18" s="12">
        <f t="shared" si="3"/>
        <v>30.231272727272728</v>
      </c>
      <c r="I18" s="14">
        <f t="shared" si="2"/>
        <v>30.231272727272728</v>
      </c>
      <c r="J18" s="12"/>
      <c r="K18" s="12">
        <v>38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4.25">
      <c r="A19" s="12" t="s">
        <v>46</v>
      </c>
      <c r="B19" s="12">
        <f t="shared" si="4"/>
        <v>950</v>
      </c>
      <c r="C19" s="12">
        <f t="shared" si="0"/>
        <v>1045</v>
      </c>
      <c r="D19" s="13"/>
      <c r="E19" s="13">
        <f t="shared" si="1"/>
        <v>1045</v>
      </c>
      <c r="F19" s="13"/>
      <c r="G19" s="12">
        <v>1050</v>
      </c>
      <c r="H19" s="12">
        <f t="shared" si="3"/>
        <v>30.231272727272728</v>
      </c>
      <c r="I19" s="14">
        <f t="shared" si="2"/>
        <v>25.231272727272728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38</v>
      </c>
      <c r="X19" s="12"/>
      <c r="Y19" s="12"/>
      <c r="Z19" s="12"/>
      <c r="AA19" s="12"/>
      <c r="AB19" s="12"/>
      <c r="AC19" s="12"/>
    </row>
    <row r="20" spans="1:29" ht="14.25">
      <c r="A20" s="12" t="s">
        <v>47</v>
      </c>
      <c r="B20" s="12">
        <f t="shared" si="4"/>
        <v>250</v>
      </c>
      <c r="C20" s="12">
        <f t="shared" si="0"/>
        <v>275</v>
      </c>
      <c r="D20" s="13"/>
      <c r="E20" s="13">
        <f t="shared" si="1"/>
        <v>275</v>
      </c>
      <c r="F20" s="12"/>
      <c r="G20" s="12">
        <v>275</v>
      </c>
      <c r="H20" s="12">
        <f t="shared" si="3"/>
        <v>30.231272727272728</v>
      </c>
      <c r="I20" s="14">
        <f t="shared" si="2"/>
        <v>30.231272727272728</v>
      </c>
      <c r="J20" s="12"/>
      <c r="K20" s="12">
        <v>36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4.25">
      <c r="A21" s="12" t="s">
        <v>48</v>
      </c>
      <c r="B21" s="12">
        <f t="shared" si="4"/>
        <v>750</v>
      </c>
      <c r="C21" s="12">
        <f t="shared" si="0"/>
        <v>825.0000000000001</v>
      </c>
      <c r="D21" s="13"/>
      <c r="E21" s="13">
        <f t="shared" si="1"/>
        <v>825.0000000000001</v>
      </c>
      <c r="F21" s="13"/>
      <c r="G21" s="12">
        <v>825</v>
      </c>
      <c r="H21" s="12">
        <f t="shared" si="3"/>
        <v>30.231272727272728</v>
      </c>
      <c r="I21" s="14">
        <f t="shared" si="2"/>
        <v>30.23127272727284</v>
      </c>
      <c r="J21" s="15"/>
      <c r="K21" s="16"/>
      <c r="L21" s="12"/>
      <c r="M21" s="16"/>
      <c r="N21" s="16"/>
      <c r="O21" s="12"/>
      <c r="P21" s="12"/>
      <c r="Q21" s="12"/>
      <c r="R21" s="12">
        <v>39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4.25">
      <c r="A22" s="12" t="s">
        <v>49</v>
      </c>
      <c r="B22" s="12">
        <f t="shared" si="4"/>
        <v>2450</v>
      </c>
      <c r="C22" s="12">
        <f t="shared" si="0"/>
        <v>2695</v>
      </c>
      <c r="D22" s="13"/>
      <c r="E22" s="13">
        <f t="shared" si="1"/>
        <v>2695</v>
      </c>
      <c r="F22" s="13"/>
      <c r="G22" s="12">
        <v>2695</v>
      </c>
      <c r="H22" s="12">
        <f>1662.72/55*3</f>
        <v>90.69381818181819</v>
      </c>
      <c r="I22" s="14">
        <f t="shared" si="2"/>
        <v>90.69381818181819</v>
      </c>
      <c r="J22" s="12"/>
      <c r="K22" s="12"/>
      <c r="L22" s="12"/>
      <c r="M22" s="12">
        <v>39</v>
      </c>
      <c r="N22" s="12"/>
      <c r="O22" s="12"/>
      <c r="P22" s="12"/>
      <c r="Q22" s="12"/>
      <c r="R22" s="12">
        <v>39</v>
      </c>
      <c r="S22" s="12"/>
      <c r="T22" s="12"/>
      <c r="U22" s="12">
        <v>39</v>
      </c>
      <c r="V22" s="12"/>
      <c r="W22" s="12"/>
      <c r="X22" s="12"/>
      <c r="Y22" s="12"/>
      <c r="Z22" s="12"/>
      <c r="AA22" s="12"/>
      <c r="AB22" s="12"/>
      <c r="AC22" s="12"/>
    </row>
    <row r="23" spans="1:29" ht="14.25">
      <c r="A23" s="12" t="s">
        <v>50</v>
      </c>
      <c r="B23" s="12">
        <f t="shared" si="4"/>
        <v>750</v>
      </c>
      <c r="C23" s="12">
        <f t="shared" si="0"/>
        <v>825.0000000000001</v>
      </c>
      <c r="D23" s="13"/>
      <c r="E23" s="13">
        <f t="shared" si="1"/>
        <v>825.0000000000001</v>
      </c>
      <c r="F23" s="13"/>
      <c r="G23" s="12">
        <v>850</v>
      </c>
      <c r="H23" s="12">
        <f t="shared" si="3"/>
        <v>30.231272727272728</v>
      </c>
      <c r="I23" s="14">
        <f t="shared" si="2"/>
        <v>5.231272727272842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>
        <v>37</v>
      </c>
      <c r="Z23" s="12"/>
      <c r="AA23" s="12"/>
      <c r="AB23" s="12"/>
      <c r="AC23" s="12"/>
    </row>
    <row r="24" spans="1:29" ht="14.25">
      <c r="A24" s="12" t="s">
        <v>51</v>
      </c>
      <c r="B24" s="12">
        <f t="shared" si="4"/>
        <v>1500</v>
      </c>
      <c r="C24" s="12">
        <f t="shared" si="0"/>
        <v>1650.0000000000002</v>
      </c>
      <c r="D24" s="13"/>
      <c r="E24" s="13">
        <f t="shared" si="1"/>
        <v>1650.0000000000002</v>
      </c>
      <c r="F24" s="13"/>
      <c r="G24" s="12">
        <v>1650</v>
      </c>
      <c r="H24" s="12">
        <f>1662.72/55*2</f>
        <v>60.462545454545456</v>
      </c>
      <c r="I24" s="14">
        <f t="shared" si="2"/>
        <v>60.46254545454568</v>
      </c>
      <c r="J24" s="12"/>
      <c r="K24" s="12"/>
      <c r="L24" s="12"/>
      <c r="M24" s="12"/>
      <c r="N24" s="12"/>
      <c r="O24" s="12"/>
      <c r="P24" s="12">
        <v>37</v>
      </c>
      <c r="Q24" s="12"/>
      <c r="R24" s="12"/>
      <c r="S24" s="12">
        <v>38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4.25">
      <c r="A25" s="12" t="s">
        <v>52</v>
      </c>
      <c r="B25" s="12">
        <f t="shared" si="4"/>
        <v>750</v>
      </c>
      <c r="C25" s="12">
        <f t="shared" si="0"/>
        <v>825.0000000000001</v>
      </c>
      <c r="D25" s="13"/>
      <c r="E25" s="13">
        <f t="shared" si="1"/>
        <v>825.0000000000001</v>
      </c>
      <c r="F25" s="13"/>
      <c r="G25" s="12">
        <v>825</v>
      </c>
      <c r="H25" s="12">
        <f t="shared" si="3"/>
        <v>30.231272727272728</v>
      </c>
      <c r="I25" s="14">
        <f t="shared" si="2"/>
        <v>30.23127272727284</v>
      </c>
      <c r="J25" s="12"/>
      <c r="K25" s="12"/>
      <c r="L25" s="12"/>
      <c r="M25" s="12"/>
      <c r="N25" s="12"/>
      <c r="O25" s="12"/>
      <c r="P25" s="12">
        <v>38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4.25">
      <c r="A26" s="12" t="s">
        <v>53</v>
      </c>
      <c r="B26" s="12">
        <f t="shared" si="4"/>
        <v>750</v>
      </c>
      <c r="C26" s="12">
        <f t="shared" si="0"/>
        <v>825.0000000000001</v>
      </c>
      <c r="D26" s="13"/>
      <c r="E26" s="13">
        <f t="shared" si="1"/>
        <v>825.0000000000001</v>
      </c>
      <c r="F26" s="13"/>
      <c r="G26" s="12">
        <v>825</v>
      </c>
      <c r="H26" s="12">
        <f t="shared" si="3"/>
        <v>30.231272727272728</v>
      </c>
      <c r="I26" s="14">
        <f t="shared" si="2"/>
        <v>30.23127272727284</v>
      </c>
      <c r="J26" s="12"/>
      <c r="K26" s="12"/>
      <c r="L26" s="12"/>
      <c r="M26" s="12">
        <v>40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4.25">
      <c r="A27" s="12" t="s">
        <v>54</v>
      </c>
      <c r="B27" s="12">
        <f t="shared" si="4"/>
        <v>450</v>
      </c>
      <c r="C27" s="12">
        <f t="shared" si="0"/>
        <v>495.00000000000006</v>
      </c>
      <c r="D27" s="13"/>
      <c r="E27" s="13">
        <f t="shared" si="1"/>
        <v>495.00000000000006</v>
      </c>
      <c r="F27" s="13"/>
      <c r="G27" s="13">
        <v>495</v>
      </c>
      <c r="H27" s="12">
        <f t="shared" si="3"/>
        <v>30.231272727272728</v>
      </c>
      <c r="I27" s="14">
        <f t="shared" si="2"/>
        <v>30.231272727272785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36</v>
      </c>
      <c r="AC27" s="12"/>
    </row>
    <row r="28" spans="1:29" ht="14.25">
      <c r="A28" s="12" t="s">
        <v>55</v>
      </c>
      <c r="B28" s="12">
        <f t="shared" si="4"/>
        <v>250</v>
      </c>
      <c r="C28" s="12">
        <f t="shared" si="0"/>
        <v>275</v>
      </c>
      <c r="D28" s="13"/>
      <c r="E28" s="13">
        <f t="shared" si="1"/>
        <v>275</v>
      </c>
      <c r="F28" s="13">
        <v>-39.61</v>
      </c>
      <c r="G28" s="13">
        <v>1000</v>
      </c>
      <c r="H28" s="12">
        <f t="shared" si="3"/>
        <v>30.231272727272728</v>
      </c>
      <c r="I28" s="14">
        <f t="shared" si="2"/>
        <v>-655.1587272727272</v>
      </c>
      <c r="J28" s="12"/>
      <c r="K28" s="12">
        <v>40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4.25">
      <c r="A29" s="12" t="s">
        <v>56</v>
      </c>
      <c r="B29" s="12">
        <f t="shared" si="4"/>
        <v>250</v>
      </c>
      <c r="C29" s="12">
        <f t="shared" si="0"/>
        <v>275</v>
      </c>
      <c r="D29" s="13"/>
      <c r="E29" s="13">
        <f t="shared" si="1"/>
        <v>275</v>
      </c>
      <c r="F29" s="13">
        <f>115.53-85</f>
        <v>30.53</v>
      </c>
      <c r="G29" s="13">
        <v>275</v>
      </c>
      <c r="H29" s="12">
        <f t="shared" si="3"/>
        <v>30.231272727272728</v>
      </c>
      <c r="I29" s="14">
        <f t="shared" si="2"/>
        <v>-0.2987272727272732</v>
      </c>
      <c r="J29" s="12">
        <v>36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4.25">
      <c r="A30" s="12" t="s">
        <v>57</v>
      </c>
      <c r="B30" s="12">
        <f>SUMIF($J30:$AI30,"&lt;&gt;",$J$2:$AI$2)+450</f>
        <v>1650</v>
      </c>
      <c r="C30" s="12">
        <f t="shared" si="0"/>
        <v>1815.0000000000002</v>
      </c>
      <c r="D30" s="13"/>
      <c r="E30" s="13">
        <f t="shared" si="1"/>
        <v>1815.0000000000002</v>
      </c>
      <c r="F30" s="13"/>
      <c r="G30" s="13">
        <v>1300</v>
      </c>
      <c r="H30" s="12">
        <f>1662.72/55*4</f>
        <v>120.92509090909091</v>
      </c>
      <c r="I30" s="14">
        <f t="shared" si="2"/>
        <v>635.9250909090912</v>
      </c>
      <c r="J30" s="12">
        <v>40</v>
      </c>
      <c r="K30" s="12"/>
      <c r="L30" s="12" t="s">
        <v>58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39</v>
      </c>
      <c r="Y30" s="12"/>
      <c r="Z30" s="12"/>
      <c r="AA30" s="12"/>
      <c r="AB30" s="12"/>
      <c r="AC30" s="12"/>
    </row>
    <row r="31" spans="1:29" ht="14.25">
      <c r="A31" s="12" t="s">
        <v>59</v>
      </c>
      <c r="B31" s="12">
        <f aca="true" t="shared" si="5" ref="B31:B38">SUMIF($J31:$AI31,"&lt;&gt;",$J$2:$AI$2)</f>
        <v>1200</v>
      </c>
      <c r="C31" s="12">
        <f t="shared" si="0"/>
        <v>1320</v>
      </c>
      <c r="D31" s="13"/>
      <c r="E31" s="13">
        <f t="shared" si="1"/>
        <v>1320</v>
      </c>
      <c r="F31" s="13">
        <v>-20</v>
      </c>
      <c r="G31" s="13">
        <f>225+1340</f>
        <v>1565</v>
      </c>
      <c r="H31" s="12">
        <f>1662.72/55*2</f>
        <v>60.462545454545456</v>
      </c>
      <c r="I31" s="14">
        <f t="shared" si="2"/>
        <v>-164.53745454545455</v>
      </c>
      <c r="J31" s="12"/>
      <c r="K31" s="12">
        <v>35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35</v>
      </c>
      <c r="W31" s="12"/>
      <c r="X31" s="12"/>
      <c r="Y31" s="12"/>
      <c r="Z31" s="12"/>
      <c r="AA31" s="12"/>
      <c r="AB31" s="12"/>
      <c r="AC31" s="12"/>
    </row>
    <row r="32" spans="1:29" ht="14.25">
      <c r="A32" s="12" t="s">
        <v>60</v>
      </c>
      <c r="B32" s="12">
        <f t="shared" si="5"/>
        <v>1750</v>
      </c>
      <c r="C32" s="12">
        <f t="shared" si="0"/>
        <v>1925.0000000000002</v>
      </c>
      <c r="D32" s="13"/>
      <c r="E32" s="13">
        <f t="shared" si="1"/>
        <v>1925.0000000000002</v>
      </c>
      <c r="F32" s="13"/>
      <c r="G32" s="13">
        <v>2000</v>
      </c>
      <c r="H32" s="12">
        <f>1662.72/55*3</f>
        <v>90.69381818181819</v>
      </c>
      <c r="I32" s="14">
        <f t="shared" si="2"/>
        <v>15.693818181818415</v>
      </c>
      <c r="J32" s="12">
        <v>39</v>
      </c>
      <c r="K32" s="12"/>
      <c r="L32" s="12"/>
      <c r="M32" s="12"/>
      <c r="N32" s="12"/>
      <c r="O32" s="12">
        <v>39</v>
      </c>
      <c r="P32" s="12"/>
      <c r="Q32" s="12">
        <v>39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4.25">
      <c r="A33" s="12" t="s">
        <v>61</v>
      </c>
      <c r="B33" s="12">
        <f t="shared" si="5"/>
        <v>1500</v>
      </c>
      <c r="C33" s="12">
        <f t="shared" si="0"/>
        <v>1650.0000000000002</v>
      </c>
      <c r="D33" s="13"/>
      <c r="E33" s="13">
        <f t="shared" si="1"/>
        <v>1650.0000000000002</v>
      </c>
      <c r="F33" s="13">
        <v>136</v>
      </c>
      <c r="G33" s="13">
        <v>1514</v>
      </c>
      <c r="H33" s="12">
        <f>1662.72/55*2</f>
        <v>60.462545454545456</v>
      </c>
      <c r="I33" s="14">
        <f t="shared" si="2"/>
        <v>60.46254545454568</v>
      </c>
      <c r="J33" s="12"/>
      <c r="K33" s="12"/>
      <c r="L33" s="12"/>
      <c r="M33" s="12"/>
      <c r="N33" s="12"/>
      <c r="O33" s="12">
        <v>36</v>
      </c>
      <c r="P33" s="12"/>
      <c r="Q33" s="12"/>
      <c r="R33" s="12">
        <v>36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4.25">
      <c r="A34" s="12" t="s">
        <v>62</v>
      </c>
      <c r="B34" s="12">
        <f t="shared" si="5"/>
        <v>450</v>
      </c>
      <c r="C34" s="12">
        <f t="shared" si="0"/>
        <v>495.00000000000006</v>
      </c>
      <c r="D34" s="13"/>
      <c r="E34" s="13">
        <f t="shared" si="1"/>
        <v>495.00000000000006</v>
      </c>
      <c r="F34" s="13">
        <v>18</v>
      </c>
      <c r="G34" s="13">
        <v>500</v>
      </c>
      <c r="H34" s="12">
        <f t="shared" si="3"/>
        <v>30.231272727272728</v>
      </c>
      <c r="I34" s="14">
        <f t="shared" si="2"/>
        <v>7.231272727272785</v>
      </c>
      <c r="J34" s="12"/>
      <c r="K34" s="12"/>
      <c r="L34" s="12">
        <v>37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4.25">
      <c r="A35" s="12" t="s">
        <v>63</v>
      </c>
      <c r="B35" s="12">
        <f t="shared" si="5"/>
        <v>250</v>
      </c>
      <c r="C35" s="12">
        <f t="shared" si="0"/>
        <v>275</v>
      </c>
      <c r="D35" s="13"/>
      <c r="E35" s="13">
        <f t="shared" si="1"/>
        <v>275</v>
      </c>
      <c r="F35" s="13"/>
      <c r="G35" s="13">
        <v>287.5</v>
      </c>
      <c r="H35" s="12">
        <f t="shared" si="3"/>
        <v>30.231272727272728</v>
      </c>
      <c r="I35" s="14">
        <f t="shared" si="2"/>
        <v>17.731272727272728</v>
      </c>
      <c r="J35" s="12"/>
      <c r="K35" s="12">
        <v>37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4.25">
      <c r="A36" s="12"/>
      <c r="B36" s="12">
        <f t="shared" si="5"/>
        <v>0</v>
      </c>
      <c r="C36" s="12">
        <f t="shared" si="0"/>
        <v>0</v>
      </c>
      <c r="D36" s="13"/>
      <c r="E36" s="13">
        <f t="shared" si="1"/>
        <v>0</v>
      </c>
      <c r="F36" s="13"/>
      <c r="G36" s="13"/>
      <c r="H36" s="12"/>
      <c r="I36" s="14">
        <f t="shared" si="2"/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4.25">
      <c r="A37" s="12"/>
      <c r="B37" s="12">
        <f t="shared" si="5"/>
        <v>0</v>
      </c>
      <c r="C37" s="12"/>
      <c r="D37" s="13"/>
      <c r="E37" s="13">
        <f t="shared" si="1"/>
        <v>0</v>
      </c>
      <c r="F37" s="13"/>
      <c r="G37" s="13"/>
      <c r="H37" s="12"/>
      <c r="I37" s="14">
        <f t="shared" si="2"/>
        <v>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17" t="s">
        <v>64</v>
      </c>
      <c r="B38" s="12">
        <f t="shared" si="5"/>
        <v>1200</v>
      </c>
      <c r="C38" s="12"/>
      <c r="D38" s="18"/>
      <c r="E38" s="18">
        <f t="shared" si="1"/>
        <v>0</v>
      </c>
      <c r="F38" s="18"/>
      <c r="G38" s="18"/>
      <c r="H38" s="12">
        <f>1662.72/55*2</f>
        <v>60.462545454545456</v>
      </c>
      <c r="I38" s="19">
        <f>E38-F38-G38+H38</f>
        <v>60.462545454545456</v>
      </c>
      <c r="J38" s="17"/>
      <c r="K38" s="17"/>
      <c r="L38" s="17">
        <v>35</v>
      </c>
      <c r="M38" s="17">
        <v>37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>
      <c r="A39" s="12" t="s">
        <v>65</v>
      </c>
      <c r="B39" s="12"/>
      <c r="C39" s="12"/>
      <c r="D39" s="13"/>
      <c r="E39" s="13"/>
      <c r="F39" s="13"/>
      <c r="G39" s="13"/>
      <c r="H39" s="12"/>
      <c r="I39" s="14"/>
      <c r="J39" s="20">
        <v>6</v>
      </c>
      <c r="K39" s="20">
        <v>8</v>
      </c>
      <c r="L39" s="20">
        <v>8</v>
      </c>
      <c r="M39" s="20">
        <v>3</v>
      </c>
      <c r="N39" s="20">
        <v>1</v>
      </c>
      <c r="O39" s="20">
        <v>2</v>
      </c>
      <c r="P39" s="20">
        <v>2</v>
      </c>
      <c r="Q39" s="20">
        <v>2</v>
      </c>
      <c r="R39" s="20">
        <v>4</v>
      </c>
      <c r="S39" s="20">
        <v>2</v>
      </c>
      <c r="T39" s="20">
        <v>1</v>
      </c>
      <c r="U39" s="20">
        <v>2</v>
      </c>
      <c r="V39" s="20">
        <v>1</v>
      </c>
      <c r="W39" s="20">
        <v>1</v>
      </c>
      <c r="X39" s="20">
        <v>8</v>
      </c>
      <c r="Y39" s="20">
        <v>1</v>
      </c>
      <c r="Z39" s="20">
        <v>1</v>
      </c>
      <c r="AA39" s="20">
        <v>1</v>
      </c>
      <c r="AB39" s="20">
        <v>1</v>
      </c>
      <c r="AC39" s="20"/>
    </row>
    <row r="40" spans="1:29" ht="14.25">
      <c r="A40" s="12" t="s">
        <v>66</v>
      </c>
      <c r="B40" s="12"/>
      <c r="C40" s="12"/>
      <c r="D40" s="12"/>
      <c r="E40" s="12"/>
      <c r="F40" s="12"/>
      <c r="G40" s="12"/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2012-03-22T15:18:19Z</dcterms:created>
  <dcterms:modified xsi:type="dcterms:W3CDTF">2012-03-22T15:18:40Z</dcterms:modified>
  <cp:category/>
  <cp:version/>
  <cp:contentType/>
  <cp:contentStatus/>
</cp:coreProperties>
</file>