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<sst xmlns="http://schemas.openxmlformats.org/spreadsheetml/2006/main" count="71" uniqueCount="69">
  <si>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</si>
  <si>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</si>
  <si>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</si>
  <si>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</si>
  <si>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</si>
  <si>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</si>
  <si>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</si>
  <si>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</si>
  <si>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</si>
  <si>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TRL3534</t>
  </si>
  <si>
    <t>TRL-3497</t>
  </si>
  <si>
    <t>T-385</t>
  </si>
  <si>
    <t>TL 13</t>
  </si>
  <si>
    <t>1180-63</t>
  </si>
  <si>
    <t>распродажа</t>
  </si>
  <si>
    <t>ЦЕНА</t>
  </si>
  <si>
    <t>$МАМУЛЯ$</t>
  </si>
  <si>
    <t>alexsis</t>
  </si>
  <si>
    <t>36, 37</t>
  </si>
  <si>
    <t>Belka83</t>
  </si>
  <si>
    <t>California</t>
  </si>
  <si>
    <t>Djuliy</t>
  </si>
  <si>
    <t>Elya</t>
  </si>
  <si>
    <t>evlalia</t>
  </si>
  <si>
    <t>gvidon</t>
  </si>
  <si>
    <t>India</t>
  </si>
  <si>
    <t>irinik</t>
  </si>
  <si>
    <t>ivdarias</t>
  </si>
  <si>
    <t>Katya</t>
  </si>
  <si>
    <t>L@n@ b!ond!</t>
  </si>
  <si>
    <t>mamatimura</t>
  </si>
  <si>
    <t>marichkapautova</t>
  </si>
  <si>
    <t>OlesyaANN</t>
  </si>
  <si>
    <t>rokkel</t>
  </si>
  <si>
    <t>Swallow984</t>
  </si>
  <si>
    <t>Sама по Sебе</t>
  </si>
  <si>
    <t>Twins</t>
  </si>
  <si>
    <t>valensa</t>
  </si>
  <si>
    <t>Алюсик</t>
  </si>
  <si>
    <t>Амидала</t>
  </si>
  <si>
    <t>Валентина 14</t>
  </si>
  <si>
    <t>ВовинаМама</t>
  </si>
  <si>
    <t>Иренчик</t>
  </si>
  <si>
    <t>КотБ</t>
  </si>
  <si>
    <t>Лорэн 39</t>
  </si>
  <si>
    <t>38, 39</t>
  </si>
  <si>
    <t>люда28</t>
  </si>
  <si>
    <t>Людмила К</t>
  </si>
  <si>
    <t>МАГниТА</t>
  </si>
  <si>
    <t>МАЙЯМИ</t>
  </si>
  <si>
    <t>маринаяяя</t>
  </si>
  <si>
    <t>наталка-моталка</t>
  </si>
  <si>
    <t>олеся vish</t>
  </si>
  <si>
    <t>Пандора777</t>
  </si>
  <si>
    <t>Рубинштейн</t>
  </si>
  <si>
    <t>40, 40</t>
  </si>
  <si>
    <t>39, 39</t>
  </si>
  <si>
    <t>сёмкинамама***</t>
  </si>
  <si>
    <t>Тати_81</t>
  </si>
  <si>
    <t>Ульяна_Ж</t>
  </si>
  <si>
    <t>Энн</t>
  </si>
  <si>
    <t>Юлясил</t>
  </si>
  <si>
    <t>Ящщурка</t>
  </si>
  <si>
    <t>ПРИСТРОЙ</t>
  </si>
  <si>
    <t>39, 41</t>
  </si>
  <si>
    <t>35, 36</t>
  </si>
  <si>
    <t>Пар в ряду</t>
  </si>
  <si>
    <t>раскидка</t>
  </si>
  <si>
    <t>1 на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</si>
</sst>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647700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10</xdr:col>
      <xdr:colOff>733425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685800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571500</xdr:colOff>
      <xdr:row>0</xdr:row>
      <xdr:rowOff>657225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742950</xdr:colOff>
      <xdr:row>0</xdr:row>
      <xdr:rowOff>742950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28575</xdr:colOff>
      <xdr:row>0</xdr:row>
      <xdr:rowOff>495300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775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19050</xdr:rowOff>
    </xdr:from>
    <xdr:to>
      <xdr:col>16</xdr:col>
      <xdr:colOff>676275</xdr:colOff>
      <xdr:row>0</xdr:row>
      <xdr:rowOff>466725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919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19050</xdr:rowOff>
    </xdr:from>
    <xdr:to>
      <xdr:col>17</xdr:col>
      <xdr:colOff>647700</xdr:colOff>
      <xdr:row>0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0</xdr:rowOff>
    </xdr:from>
    <xdr:to>
      <xdr:col>18</xdr:col>
      <xdr:colOff>676275</xdr:colOff>
      <xdr:row>0</xdr:row>
      <xdr:rowOff>352425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349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19</xdr:col>
      <xdr:colOff>666750</xdr:colOff>
      <xdr:row>0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683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0</xdr:rowOff>
    </xdr:from>
    <xdr:to>
      <xdr:col>20</xdr:col>
      <xdr:colOff>685800</xdr:colOff>
      <xdr:row>0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256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0</xdr:rowOff>
    </xdr:from>
    <xdr:to>
      <xdr:col>21</xdr:col>
      <xdr:colOff>657225</xdr:colOff>
      <xdr:row>0</xdr:row>
      <xdr:rowOff>333375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209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666750</xdr:colOff>
      <xdr:row>0</xdr:row>
      <xdr:rowOff>419100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257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23</xdr:col>
      <xdr:colOff>685800</xdr:colOff>
      <xdr:row>0</xdr:row>
      <xdr:rowOff>485775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544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676275</xdr:colOff>
      <xdr:row>0</xdr:row>
      <xdr:rowOff>0</xdr:rowOff>
    </xdr:from>
    <xdr:to>
      <xdr:col>24</xdr:col>
      <xdr:colOff>657225</xdr:colOff>
      <xdr:row>0</xdr:row>
      <xdr:rowOff>476250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116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9525</xdr:rowOff>
    </xdr:from>
    <xdr:to>
      <xdr:col>25</xdr:col>
      <xdr:colOff>657225</xdr:colOff>
      <xdr:row>0</xdr:row>
      <xdr:rowOff>438150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36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647700</xdr:colOff>
      <xdr:row>0</xdr:row>
      <xdr:rowOff>428625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4689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676275</xdr:colOff>
      <xdr:row>0</xdr:row>
      <xdr:rowOff>476250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881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7739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0</xdr:rowOff>
    </xdr:from>
    <xdr:to>
      <xdr:col>29</xdr:col>
      <xdr:colOff>676275</xdr:colOff>
      <xdr:row>0</xdr:row>
      <xdr:rowOff>466725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4787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47625</xdr:colOff>
      <xdr:row>0</xdr:row>
      <xdr:rowOff>0</xdr:rowOff>
    </xdr:from>
    <xdr:to>
      <xdr:col>30</xdr:col>
      <xdr:colOff>647700</xdr:colOff>
      <xdr:row>0</xdr:row>
      <xdr:rowOff>428625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1836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31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</row>
    <row r="2" spans="1:31" ht="15">
      <c r="A2" s="6" t="s">
        <v>15</v>
      </c>
      <c r="B2" s="6"/>
      <c r="C2" s="6"/>
      <c r="D2" s="7"/>
      <c r="E2" s="7"/>
      <c r="F2" s="7"/>
      <c r="G2" s="7"/>
      <c r="H2" s="6"/>
      <c r="I2" s="8"/>
      <c r="J2" s="9">
        <v>350</v>
      </c>
      <c r="K2" s="9">
        <v>750</v>
      </c>
      <c r="L2" s="9">
        <v>250</v>
      </c>
      <c r="M2" s="9">
        <v>200</v>
      </c>
      <c r="N2" s="9">
        <v>1750</v>
      </c>
      <c r="O2" s="9">
        <v>550</v>
      </c>
      <c r="P2" s="9">
        <v>550</v>
      </c>
      <c r="Q2" s="9">
        <v>550</v>
      </c>
      <c r="R2" s="9">
        <v>550</v>
      </c>
      <c r="S2" s="9">
        <v>550</v>
      </c>
      <c r="T2" s="9">
        <v>550</v>
      </c>
      <c r="U2" s="9">
        <v>550</v>
      </c>
      <c r="V2" s="9">
        <v>550</v>
      </c>
      <c r="W2" s="9">
        <v>550</v>
      </c>
      <c r="X2" s="9">
        <v>550</v>
      </c>
      <c r="Y2" s="9">
        <v>550</v>
      </c>
      <c r="Z2" s="9">
        <v>550</v>
      </c>
      <c r="AA2" s="9">
        <v>550</v>
      </c>
      <c r="AB2" s="9">
        <v>550</v>
      </c>
      <c r="AC2" s="9">
        <v>550</v>
      </c>
      <c r="AD2" s="9">
        <v>550</v>
      </c>
      <c r="AE2" s="9">
        <v>550</v>
      </c>
    </row>
    <row r="3" spans="1:31" ht="14.25">
      <c r="A3" s="10" t="s">
        <v>16</v>
      </c>
      <c r="B3" s="10">
        <f>SUMIF($J3:$AL3,"&lt;&gt;",$J$2:$AL$2)</f>
        <v>750</v>
      </c>
      <c r="C3" s="10">
        <f>B3*1.15</f>
        <v>862.4999999999999</v>
      </c>
      <c r="D3" s="11">
        <f>750/7</f>
        <v>107.14285714285714</v>
      </c>
      <c r="E3" s="11">
        <f>C3+D3</f>
        <v>969.642857142857</v>
      </c>
      <c r="F3" s="11"/>
      <c r="G3" s="10"/>
      <c r="H3" s="10"/>
      <c r="I3" s="12">
        <f>E3-F3-G3+H3</f>
        <v>969.642857142857</v>
      </c>
      <c r="J3" s="10"/>
      <c r="K3" s="10">
        <v>37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4.25">
      <c r="A4" s="10" t="s">
        <v>17</v>
      </c>
      <c r="B4" s="10">
        <f>SUMIF($J4:$AL4,"&lt;&gt;",$J$2:$AL$2)+1750</f>
        <v>3500</v>
      </c>
      <c r="C4" s="10">
        <f>B4*1.1</f>
        <v>3850.0000000000005</v>
      </c>
      <c r="D4" s="11"/>
      <c r="E4" s="11">
        <f>C4+D4</f>
        <v>3850.0000000000005</v>
      </c>
      <c r="F4" s="11">
        <v>-22</v>
      </c>
      <c r="G4" s="10"/>
      <c r="H4" s="10"/>
      <c r="I4" s="12">
        <f>E4-F4-G4+H4</f>
        <v>3872.0000000000005</v>
      </c>
      <c r="J4" s="10"/>
      <c r="K4" s="10"/>
      <c r="L4" s="10"/>
      <c r="M4" s="10"/>
      <c r="N4" s="10" t="s">
        <v>18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4.25">
      <c r="A5" s="10" t="s">
        <v>19</v>
      </c>
      <c r="B5" s="10">
        <f>SUMIF($J5:$AL5,"&lt;&gt;",$J$2:$AL$2)</f>
        <v>1100</v>
      </c>
      <c r="C5" s="10">
        <f>B5*1.15</f>
        <v>1265</v>
      </c>
      <c r="D5" s="11"/>
      <c r="E5" s="11">
        <f>C5+D5</f>
        <v>1265</v>
      </c>
      <c r="F5" s="11"/>
      <c r="G5" s="10"/>
      <c r="H5" s="10"/>
      <c r="I5" s="12">
        <f>E5-F5-G5+H5</f>
        <v>1265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v>37</v>
      </c>
      <c r="AB5" s="10">
        <v>37</v>
      </c>
      <c r="AC5" s="10"/>
      <c r="AD5" s="10"/>
      <c r="AE5" s="10"/>
    </row>
    <row r="6" spans="1:31" ht="14.25">
      <c r="A6" s="10" t="s">
        <v>20</v>
      </c>
      <c r="B6" s="10">
        <f>SUMIF($J6:$AL6,"&lt;&gt;",$J$2:$AL$2)</f>
        <v>550</v>
      </c>
      <c r="C6" s="10">
        <f>B6*1.15</f>
        <v>632.5</v>
      </c>
      <c r="D6" s="11"/>
      <c r="E6" s="11">
        <f>C6+D6</f>
        <v>632.5</v>
      </c>
      <c r="F6" s="11"/>
      <c r="G6" s="10"/>
      <c r="H6" s="10"/>
      <c r="I6" s="12">
        <f>E6-F6-G6+H6</f>
        <v>632.5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39</v>
      </c>
      <c r="AD6" s="10"/>
      <c r="AE6" s="10"/>
    </row>
    <row r="7" spans="1:31" ht="14.25">
      <c r="A7" s="10" t="s">
        <v>21</v>
      </c>
      <c r="B7" s="10">
        <f>SUMIF($J7:$AL7,"&lt;&gt;",$J$2:$AL$2)</f>
        <v>250</v>
      </c>
      <c r="C7" s="10">
        <f>B7*1.15</f>
        <v>287.5</v>
      </c>
      <c r="D7" s="11"/>
      <c r="E7" s="11">
        <f>C7+D7</f>
        <v>287.5</v>
      </c>
      <c r="F7" s="11"/>
      <c r="G7" s="10"/>
      <c r="H7" s="10"/>
      <c r="I7" s="12">
        <f>E7-F7-G7+H7</f>
        <v>287.5</v>
      </c>
      <c r="J7" s="10"/>
      <c r="K7" s="10"/>
      <c r="L7" s="10">
        <v>37</v>
      </c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4.25">
      <c r="A8" s="10" t="s">
        <v>22</v>
      </c>
      <c r="B8" s="10">
        <f>SUMIF($J8:$AL8,"&lt;&gt;",$J$2:$AL$2)</f>
        <v>550</v>
      </c>
      <c r="C8" s="10">
        <f>B8*1.15</f>
        <v>632.5</v>
      </c>
      <c r="D8" s="11"/>
      <c r="E8" s="11">
        <f>C8+D8</f>
        <v>632.5</v>
      </c>
      <c r="F8" s="11"/>
      <c r="G8" s="10"/>
      <c r="H8" s="10"/>
      <c r="I8" s="12">
        <f>E8-F8-G8+H8</f>
        <v>632.5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39</v>
      </c>
      <c r="Z8" s="10"/>
      <c r="AA8" s="10"/>
      <c r="AB8" s="10"/>
      <c r="AC8" s="10"/>
      <c r="AD8" s="10"/>
      <c r="AE8" s="10"/>
    </row>
    <row r="9" spans="1:31" ht="14.25">
      <c r="A9" s="10" t="s">
        <v>23</v>
      </c>
      <c r="B9" s="10">
        <f>SUMIF($J9:$AL9,"&lt;&gt;",$J$2:$AL$2)</f>
        <v>200</v>
      </c>
      <c r="C9" s="10">
        <f>B9*1.15</f>
        <v>229.99999999999997</v>
      </c>
      <c r="D9" s="11"/>
      <c r="E9" s="11">
        <f>C9+D9</f>
        <v>229.99999999999997</v>
      </c>
      <c r="F9" s="11"/>
      <c r="G9" s="10"/>
      <c r="H9" s="10"/>
      <c r="I9" s="12">
        <f>E9-F9-G9+H9</f>
        <v>229.99999999999997</v>
      </c>
      <c r="J9" s="10"/>
      <c r="K9" s="10"/>
      <c r="L9" s="10"/>
      <c r="M9" s="10">
        <v>37</v>
      </c>
      <c r="N9" s="10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4.25">
      <c r="A10" s="10" t="s">
        <v>24</v>
      </c>
      <c r="B10" s="10">
        <f>SUMIF($J10:$AL10,"&lt;&gt;",$J$2:$AL$2)</f>
        <v>550</v>
      </c>
      <c r="C10" s="10">
        <f>B10*1.15</f>
        <v>632.5</v>
      </c>
      <c r="D10" s="11"/>
      <c r="E10" s="11">
        <f>C10+D10</f>
        <v>632.5</v>
      </c>
      <c r="F10" s="11"/>
      <c r="G10" s="10"/>
      <c r="H10" s="10"/>
      <c r="I10" s="12">
        <f>E10-F10-G10+H10</f>
        <v>632.5</v>
      </c>
      <c r="J10" s="10">
        <v>38</v>
      </c>
      <c r="K10" s="10"/>
      <c r="L10" s="10"/>
      <c r="M10" s="10">
        <v>38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4.25">
      <c r="A11" s="10" t="s">
        <v>25</v>
      </c>
      <c r="B11" s="10">
        <f>SUMIF($J11:$AL11,"&lt;&gt;",$J$2:$AL$2)</f>
        <v>550</v>
      </c>
      <c r="C11" s="10">
        <f>B11*1.15</f>
        <v>632.5</v>
      </c>
      <c r="D11" s="11"/>
      <c r="E11" s="11">
        <f>C11+D11</f>
        <v>632.5</v>
      </c>
      <c r="F11" s="11"/>
      <c r="G11" s="10"/>
      <c r="H11" s="10"/>
      <c r="I11" s="12">
        <f>E11-F11-G11+H11</f>
        <v>632.5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38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4.25">
      <c r="A12" s="10" t="s">
        <v>26</v>
      </c>
      <c r="B12" s="10">
        <f>SUMIF($J12:$AL12,"&lt;&gt;",$J$2:$AL$2)</f>
        <v>1100</v>
      </c>
      <c r="C12" s="10">
        <f>B12*1.15</f>
        <v>1265</v>
      </c>
      <c r="D12" s="11"/>
      <c r="E12" s="11">
        <f>C12+D12</f>
        <v>1265</v>
      </c>
      <c r="F12" s="11"/>
      <c r="G12" s="10"/>
      <c r="H12" s="10"/>
      <c r="I12" s="12">
        <f>E12-F12-G12+H12</f>
        <v>1265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38</v>
      </c>
      <c r="V12" s="10"/>
      <c r="W12" s="10"/>
      <c r="X12" s="10"/>
      <c r="Y12" s="10"/>
      <c r="Z12" s="10"/>
      <c r="AA12" s="10"/>
      <c r="AB12" s="10"/>
      <c r="AC12" s="10"/>
      <c r="AD12" s="10">
        <v>38</v>
      </c>
      <c r="AE12" s="10"/>
    </row>
    <row r="13" spans="1:31" ht="14.25">
      <c r="A13" s="10" t="s">
        <v>27</v>
      </c>
      <c r="B13" s="10">
        <f>SUMIF($J13:$AL13,"&lt;&gt;",$J$2:$AL$2)</f>
        <v>550</v>
      </c>
      <c r="C13" s="10">
        <f>B13*1.15</f>
        <v>632.5</v>
      </c>
      <c r="D13" s="11"/>
      <c r="E13" s="11">
        <f>C13+D13</f>
        <v>632.5</v>
      </c>
      <c r="F13" s="11"/>
      <c r="G13" s="10"/>
      <c r="H13" s="10"/>
      <c r="I13" s="12">
        <f>E13-F13-G13+H13</f>
        <v>632.5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40</v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4.25">
      <c r="A14" s="10" t="s">
        <v>28</v>
      </c>
      <c r="B14" s="10">
        <f>SUMIF($J14:$AL14,"&lt;&gt;",$J$2:$AL$2)</f>
        <v>200</v>
      </c>
      <c r="C14" s="10">
        <f>B14*1.15</f>
        <v>229.99999999999997</v>
      </c>
      <c r="D14" s="11"/>
      <c r="E14" s="11">
        <f>C14+D14</f>
        <v>229.99999999999997</v>
      </c>
      <c r="F14" s="11"/>
      <c r="G14" s="10"/>
      <c r="H14" s="10"/>
      <c r="I14" s="12">
        <f>E14-F14-G14+H14</f>
        <v>229.99999999999997</v>
      </c>
      <c r="J14" s="10"/>
      <c r="K14" s="10"/>
      <c r="L14" s="10"/>
      <c r="M14" s="10">
        <v>40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4.25">
      <c r="A15" s="10" t="s">
        <v>29</v>
      </c>
      <c r="B15" s="10">
        <f>SUMIF($J15:$AL15,"&lt;&gt;",$J$2:$AL$2)</f>
        <v>250</v>
      </c>
      <c r="C15" s="10">
        <f>B15*1.15</f>
        <v>287.5</v>
      </c>
      <c r="D15" s="11"/>
      <c r="E15" s="11">
        <f>C15+D15</f>
        <v>287.5</v>
      </c>
      <c r="F15" s="11"/>
      <c r="G15" s="10"/>
      <c r="H15" s="10"/>
      <c r="I15" s="12">
        <f>E15-F15-G15+H15</f>
        <v>287.5</v>
      </c>
      <c r="J15" s="10"/>
      <c r="K15" s="10"/>
      <c r="L15" s="10">
        <v>39</v>
      </c>
      <c r="M15" s="10"/>
      <c r="N15" s="10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4.25">
      <c r="A16" s="10" t="s">
        <v>30</v>
      </c>
      <c r="B16" s="10">
        <f>SUMIF($J16:$AL16,"&lt;&gt;",$J$2:$AL$2)</f>
        <v>200</v>
      </c>
      <c r="C16" s="10">
        <f>B16*1.15</f>
        <v>229.99999999999997</v>
      </c>
      <c r="D16" s="11"/>
      <c r="E16" s="11">
        <f>C16+D16</f>
        <v>229.99999999999997</v>
      </c>
      <c r="F16" s="11"/>
      <c r="G16" s="10"/>
      <c r="H16" s="10"/>
      <c r="I16" s="12">
        <f>E16-F16-G16+H16</f>
        <v>229.99999999999997</v>
      </c>
      <c r="J16" s="10"/>
      <c r="K16" s="10"/>
      <c r="L16" s="10"/>
      <c r="M16" s="13">
        <v>36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4.25">
      <c r="A17" s="10" t="s">
        <v>31</v>
      </c>
      <c r="B17" s="10">
        <f>SUMIF($J17:$AL17,"&lt;&gt;",$J$2:$AL$2)</f>
        <v>900</v>
      </c>
      <c r="C17" s="10">
        <f>B17*1.15</f>
        <v>1035</v>
      </c>
      <c r="D17" s="11"/>
      <c r="E17" s="11">
        <f>C17+D17</f>
        <v>1035</v>
      </c>
      <c r="F17" s="11"/>
      <c r="G17" s="10"/>
      <c r="H17" s="10"/>
      <c r="I17" s="12">
        <f>E17-F17-G17+H17</f>
        <v>1035</v>
      </c>
      <c r="J17" s="10">
        <v>40</v>
      </c>
      <c r="K17" s="10"/>
      <c r="L17" s="13"/>
      <c r="M17" s="10"/>
      <c r="N17" s="10"/>
      <c r="O17" s="10"/>
      <c r="P17" s="10"/>
      <c r="Q17" s="10"/>
      <c r="R17" s="10"/>
      <c r="S17" s="10"/>
      <c r="T17" s="10"/>
      <c r="U17" s="10">
        <v>40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4.25">
      <c r="A18" s="10" t="s">
        <v>32</v>
      </c>
      <c r="B18" s="10">
        <f>SUMIF($J18:$AL18,"&lt;&gt;",$J$2:$AL$2)</f>
        <v>250</v>
      </c>
      <c r="C18" s="10">
        <f>B18*1.15</f>
        <v>287.5</v>
      </c>
      <c r="D18" s="11"/>
      <c r="E18" s="11">
        <f>C18+D18</f>
        <v>287.5</v>
      </c>
      <c r="F18" s="11"/>
      <c r="G18" s="10"/>
      <c r="H18" s="10"/>
      <c r="I18" s="12">
        <f>E18-F18-G18+H18</f>
        <v>287.5</v>
      </c>
      <c r="J18" s="10"/>
      <c r="K18" s="10"/>
      <c r="L18" s="10">
        <v>38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4.25">
      <c r="A19" s="10" t="s">
        <v>33</v>
      </c>
      <c r="B19" s="10">
        <f>SUMIF($J19:$AL19,"&lt;&gt;",$J$2:$AL$2)</f>
        <v>200</v>
      </c>
      <c r="C19" s="10">
        <f>B19*1.15</f>
        <v>229.99999999999997</v>
      </c>
      <c r="D19" s="11"/>
      <c r="E19" s="11">
        <f>C19+D19</f>
        <v>229.99999999999997</v>
      </c>
      <c r="F19" s="11"/>
      <c r="G19" s="10"/>
      <c r="H19" s="10"/>
      <c r="I19" s="12">
        <f>E19-F19-G19+H19</f>
        <v>229.99999999999997</v>
      </c>
      <c r="J19" s="10"/>
      <c r="K19" s="10"/>
      <c r="L19" s="10"/>
      <c r="M19" s="10">
        <v>41</v>
      </c>
      <c r="N19" s="10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4.25">
      <c r="A20" s="10" t="s">
        <v>34</v>
      </c>
      <c r="B20" s="10">
        <f>SUMIF($J20:$AL20,"&lt;&gt;",$J$2:$AL$2)</f>
        <v>250</v>
      </c>
      <c r="C20" s="10">
        <f>B20*1.15</f>
        <v>287.5</v>
      </c>
      <c r="D20" s="11"/>
      <c r="E20" s="11">
        <f>C20+D20</f>
        <v>287.5</v>
      </c>
      <c r="F20" s="11"/>
      <c r="G20" s="10"/>
      <c r="H20" s="10"/>
      <c r="I20" s="12">
        <f>E20-F20-G20+H20</f>
        <v>287.5</v>
      </c>
      <c r="J20" s="10"/>
      <c r="K20" s="10"/>
      <c r="L20" s="10">
        <v>40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4.25">
      <c r="A21" s="10" t="s">
        <v>35</v>
      </c>
      <c r="B21" s="10">
        <f>SUMIF($J21:$AL21,"&lt;&gt;",$J$2:$AL$2)</f>
        <v>750</v>
      </c>
      <c r="C21" s="10">
        <f>B21*1.15</f>
        <v>862.4999999999999</v>
      </c>
      <c r="D21" s="11">
        <f>750/7</f>
        <v>107.14285714285714</v>
      </c>
      <c r="E21" s="11">
        <f>C21+D21</f>
        <v>969.642857142857</v>
      </c>
      <c r="F21" s="11">
        <v>300</v>
      </c>
      <c r="G21" s="10"/>
      <c r="H21" s="10"/>
      <c r="I21" s="12">
        <f>E21-F21-G21+H21</f>
        <v>669.642857142857</v>
      </c>
      <c r="J21" s="10"/>
      <c r="K21" s="10">
        <v>35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4.25">
      <c r="A22" s="10" t="s">
        <v>36</v>
      </c>
      <c r="B22" s="10">
        <f>SUMIF($J22:$AL22,"&lt;&gt;",$J$2:$AL$2)</f>
        <v>2200</v>
      </c>
      <c r="C22" s="10">
        <f>B22</f>
        <v>2200</v>
      </c>
      <c r="D22" s="11"/>
      <c r="E22" s="11">
        <f>C22+D22</f>
        <v>2200</v>
      </c>
      <c r="F22" s="11"/>
      <c r="G22" s="10">
        <v>2200</v>
      </c>
      <c r="H22" s="10"/>
      <c r="I22" s="12">
        <f>E22-F22-G22+H22</f>
        <v>0</v>
      </c>
      <c r="J22" s="10"/>
      <c r="K22" s="10"/>
      <c r="L22" s="10"/>
      <c r="M22" s="10"/>
      <c r="N22" s="10"/>
      <c r="O22" s="10">
        <v>40</v>
      </c>
      <c r="P22" s="10">
        <v>40</v>
      </c>
      <c r="Q22" s="10"/>
      <c r="R22" s="10">
        <v>40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v>39</v>
      </c>
      <c r="AD22" s="10"/>
      <c r="AE22" s="10"/>
    </row>
    <row r="23" spans="1:31" ht="14.25">
      <c r="A23" s="10" t="s">
        <v>37</v>
      </c>
      <c r="B23" s="10">
        <f>SUMIF($J23:$AL23,"&lt;&gt;",$J$2:$AL$2)</f>
        <v>1100</v>
      </c>
      <c r="C23" s="10">
        <f>B23*1.15</f>
        <v>1265</v>
      </c>
      <c r="D23" s="11"/>
      <c r="E23" s="11">
        <f>C23+D23</f>
        <v>1265</v>
      </c>
      <c r="F23" s="11"/>
      <c r="G23" s="10"/>
      <c r="H23" s="10"/>
      <c r="I23" s="12">
        <f>E23-F23-G23+H23</f>
        <v>1265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v>38</v>
      </c>
      <c r="X23" s="10">
        <v>38</v>
      </c>
      <c r="Y23" s="10"/>
      <c r="Z23" s="10"/>
      <c r="AA23" s="10"/>
      <c r="AB23" s="10"/>
      <c r="AC23" s="10"/>
      <c r="AD23" s="10"/>
      <c r="AE23" s="10"/>
    </row>
    <row r="24" spans="1:31" ht="14.25">
      <c r="A24" s="10" t="s">
        <v>38</v>
      </c>
      <c r="B24" s="10">
        <f>SUMIF($J24:$AL24,"&lt;&gt;",$J$2:$AL$2)</f>
        <v>350</v>
      </c>
      <c r="C24" s="10">
        <f>B24*1.15</f>
        <v>402.49999999999994</v>
      </c>
      <c r="D24" s="11"/>
      <c r="E24" s="11">
        <f>C24+D24</f>
        <v>402.49999999999994</v>
      </c>
      <c r="F24" s="11"/>
      <c r="G24" s="10"/>
      <c r="H24" s="10"/>
      <c r="I24" s="12">
        <f>E24-F24-G24+H24</f>
        <v>402.49999999999994</v>
      </c>
      <c r="J24" s="10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4.25">
      <c r="A25" s="10" t="s">
        <v>39</v>
      </c>
      <c r="B25" s="10">
        <f>SUMIF($J25:$AL25,"&lt;&gt;",$J$2:$AL$2)</f>
        <v>250</v>
      </c>
      <c r="C25" s="10">
        <f>B25*1.15</f>
        <v>287.5</v>
      </c>
      <c r="D25" s="11"/>
      <c r="E25" s="11">
        <f>C25+D25</f>
        <v>287.5</v>
      </c>
      <c r="F25" s="11"/>
      <c r="G25" s="10"/>
      <c r="H25" s="10"/>
      <c r="I25" s="12">
        <f>E25-F25-G25+H25</f>
        <v>287.5</v>
      </c>
      <c r="J25" s="10"/>
      <c r="K25" s="10"/>
      <c r="L25" s="10">
        <v>36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4.25">
      <c r="A26" s="10" t="s">
        <v>40</v>
      </c>
      <c r="B26" s="10">
        <f>SUMIF($J26:$AL26,"&lt;&gt;",$J$2:$AL$2)</f>
        <v>350</v>
      </c>
      <c r="C26" s="10">
        <f>B26*1.15</f>
        <v>402.49999999999994</v>
      </c>
      <c r="D26" s="11"/>
      <c r="E26" s="11">
        <f>C26+D26</f>
        <v>402.49999999999994</v>
      </c>
      <c r="F26" s="11"/>
      <c r="G26" s="10"/>
      <c r="H26" s="10"/>
      <c r="I26" s="12">
        <f>E26-F26-G26+H26</f>
        <v>402.49999999999994</v>
      </c>
      <c r="J26" s="10">
        <v>41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4.25">
      <c r="A27" s="10" t="s">
        <v>41</v>
      </c>
      <c r="B27" s="10">
        <f>SUMIF($J27:$AL27,"&lt;&gt;",$J$2:$AL$2)</f>
        <v>750</v>
      </c>
      <c r="C27" s="10">
        <f>B27*1.15</f>
        <v>862.4999999999999</v>
      </c>
      <c r="D27" s="11">
        <f>750/7</f>
        <v>107.14285714285714</v>
      </c>
      <c r="E27" s="11">
        <f>C27+D27</f>
        <v>969.642857142857</v>
      </c>
      <c r="F27" s="11"/>
      <c r="G27" s="10"/>
      <c r="H27" s="10"/>
      <c r="I27" s="12">
        <f>E27-F27-G27+H27</f>
        <v>969.642857142857</v>
      </c>
      <c r="J27" s="10"/>
      <c r="K27" s="10">
        <v>37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4.25">
      <c r="A28" s="10" t="s">
        <v>42</v>
      </c>
      <c r="B28" s="10">
        <f>SUMIF($J28:$AL28,"&lt;&gt;",$J$2:$AL$2)</f>
        <v>200</v>
      </c>
      <c r="C28" s="10">
        <f>B28*1.15</f>
        <v>229.99999999999997</v>
      </c>
      <c r="D28" s="11"/>
      <c r="E28" s="11">
        <f>C28+D28</f>
        <v>229.99999999999997</v>
      </c>
      <c r="F28" s="11"/>
      <c r="G28" s="10"/>
      <c r="H28" s="10"/>
      <c r="I28" s="12">
        <f>E28-F28-G28+H28</f>
        <v>229.99999999999997</v>
      </c>
      <c r="J28" s="10"/>
      <c r="K28" s="10"/>
      <c r="L28" s="10"/>
      <c r="M28" s="10">
        <v>39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4.25">
      <c r="A29" s="10" t="s">
        <v>43</v>
      </c>
      <c r="B29" s="10">
        <f>SUMIF($J29:$AL29,"&lt;&gt;",$J$2:$AL$2)</f>
        <v>350</v>
      </c>
      <c r="C29" s="10">
        <f>B29*1.15</f>
        <v>402.49999999999994</v>
      </c>
      <c r="D29" s="11"/>
      <c r="E29" s="11">
        <f>C29+D29</f>
        <v>402.49999999999994</v>
      </c>
      <c r="F29" s="11"/>
      <c r="G29" s="10"/>
      <c r="H29" s="10"/>
      <c r="I29" s="12">
        <f>E29-F29-G29+H29</f>
        <v>402.49999999999994</v>
      </c>
      <c r="J29" s="10">
        <v>37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4.25">
      <c r="A30" s="10" t="s">
        <v>44</v>
      </c>
      <c r="B30" s="10">
        <f>SUMIF($J30:$AL30,"&lt;&gt;",$J$2:$AL$2)+200</f>
        <v>400</v>
      </c>
      <c r="C30" s="10">
        <f>B30*1.15</f>
        <v>459.99999999999994</v>
      </c>
      <c r="D30" s="11"/>
      <c r="E30" s="11">
        <f>C30+D30</f>
        <v>459.99999999999994</v>
      </c>
      <c r="F30" s="11"/>
      <c r="G30" s="10"/>
      <c r="H30" s="10"/>
      <c r="I30" s="12">
        <f>E30-F30-G30+H30</f>
        <v>459.99999999999994</v>
      </c>
      <c r="J30" s="10"/>
      <c r="K30" s="10"/>
      <c r="L30" s="10"/>
      <c r="M30" s="10" t="s">
        <v>45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4.25">
      <c r="A31" s="10" t="s">
        <v>46</v>
      </c>
      <c r="B31" s="10">
        <f>SUMIF($J31:$AL31,"&lt;&gt;",$J$2:$AL$2)</f>
        <v>350</v>
      </c>
      <c r="C31" s="10">
        <f>B31*1.15</f>
        <v>402.49999999999994</v>
      </c>
      <c r="D31" s="11"/>
      <c r="E31" s="11">
        <f>C31+D31</f>
        <v>402.49999999999994</v>
      </c>
      <c r="F31" s="11"/>
      <c r="G31" s="10"/>
      <c r="H31" s="10"/>
      <c r="I31" s="12">
        <f>E31-F31-G31+H31</f>
        <v>402.49999999999994</v>
      </c>
      <c r="J31" s="10">
        <v>35</v>
      </c>
      <c r="K31" s="10"/>
      <c r="L31" s="10"/>
      <c r="M31" s="10"/>
      <c r="N31" s="10"/>
      <c r="O31" s="1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4.25">
      <c r="A32" s="10" t="s">
        <v>47</v>
      </c>
      <c r="B32" s="10">
        <f>SUMIF($J32:$AL32,"&lt;&gt;",$J$2:$AL$2)</f>
        <v>750</v>
      </c>
      <c r="C32" s="10">
        <f>B32*1.15</f>
        <v>862.4999999999999</v>
      </c>
      <c r="D32" s="11">
        <f>750/7</f>
        <v>107.14285714285714</v>
      </c>
      <c r="E32" s="11">
        <f>C32+D32</f>
        <v>969.642857142857</v>
      </c>
      <c r="F32" s="11"/>
      <c r="G32" s="10"/>
      <c r="H32" s="10"/>
      <c r="I32" s="12">
        <f>E32-F32-G32+H32</f>
        <v>969.642857142857</v>
      </c>
      <c r="J32" s="10"/>
      <c r="K32" s="10">
        <v>40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4.25">
      <c r="A33" s="10" t="s">
        <v>48</v>
      </c>
      <c r="B33" s="10">
        <f>SUMIF($J33:$AL33,"&lt;&gt;",$J$2:$AL$2)</f>
        <v>550</v>
      </c>
      <c r="C33" s="10">
        <f>B33*1.15</f>
        <v>632.5</v>
      </c>
      <c r="D33" s="11"/>
      <c r="E33" s="11">
        <f>C33+D33</f>
        <v>632.5</v>
      </c>
      <c r="F33" s="11"/>
      <c r="G33" s="10"/>
      <c r="H33" s="10"/>
      <c r="I33" s="12">
        <f>E33-F33-G33+H33</f>
        <v>632.5</v>
      </c>
      <c r="J33" s="10"/>
      <c r="K33" s="10"/>
      <c r="L33" s="10"/>
      <c r="M33" s="10"/>
      <c r="N33" s="10"/>
      <c r="O33" s="10"/>
      <c r="P33" s="10"/>
      <c r="Q33" s="10"/>
      <c r="R33" s="10">
        <v>40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4.25">
      <c r="A34" s="10" t="s">
        <v>49</v>
      </c>
      <c r="B34" s="10">
        <f>SUMIF($J34:$AL34,"&lt;&gt;",$J$2:$AL$2)</f>
        <v>200</v>
      </c>
      <c r="C34" s="10">
        <f>B34*1.15</f>
        <v>229.99999999999997</v>
      </c>
      <c r="D34" s="11"/>
      <c r="E34" s="11">
        <f>C34+D34</f>
        <v>229.99999999999997</v>
      </c>
      <c r="F34" s="11"/>
      <c r="G34" s="10"/>
      <c r="H34" s="10"/>
      <c r="I34" s="12">
        <f>E34-F34-G34+H34</f>
        <v>229.99999999999997</v>
      </c>
      <c r="J34" s="10"/>
      <c r="K34" s="10"/>
      <c r="L34" s="10"/>
      <c r="M34" s="10">
        <v>40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4.25">
      <c r="A35" s="10" t="s">
        <v>50</v>
      </c>
      <c r="B35" s="10">
        <f>SUMIF($J35:$AL35,"&lt;&gt;",$J$2:$AL$2)</f>
        <v>450</v>
      </c>
      <c r="C35" s="10">
        <f>B35*1.15</f>
        <v>517.5</v>
      </c>
      <c r="D35" s="11"/>
      <c r="E35" s="11">
        <f>C35+D35</f>
        <v>517.5</v>
      </c>
      <c r="F35" s="11"/>
      <c r="G35" s="10"/>
      <c r="H35" s="10"/>
      <c r="I35" s="12">
        <f>E35-F35-G35+H35</f>
        <v>517.5</v>
      </c>
      <c r="J35" s="10"/>
      <c r="K35" s="10"/>
      <c r="L35" s="10">
        <v>37</v>
      </c>
      <c r="M35" s="10">
        <v>37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4.25">
      <c r="A36" s="10" t="s">
        <v>51</v>
      </c>
      <c r="B36" s="10">
        <f>SUMIF($J36:$AL36,"&lt;&gt;",$J$2:$AL$2)</f>
        <v>350</v>
      </c>
      <c r="C36" s="10">
        <f>B36*1.15</f>
        <v>402.49999999999994</v>
      </c>
      <c r="D36" s="11"/>
      <c r="E36" s="11">
        <f>C36+D36</f>
        <v>402.49999999999994</v>
      </c>
      <c r="F36" s="11">
        <v>107</v>
      </c>
      <c r="G36" s="10"/>
      <c r="H36" s="10"/>
      <c r="I36" s="12">
        <f>E36-F36-G36+H36</f>
        <v>295.49999999999994</v>
      </c>
      <c r="J36" s="10">
        <v>39</v>
      </c>
      <c r="K36" s="10"/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4.25">
      <c r="A37" s="10" t="s">
        <v>52</v>
      </c>
      <c r="B37" s="10">
        <f>SUMIF($J37:$AL37,"&lt;&gt;",$J$2:$AL$2)</f>
        <v>350</v>
      </c>
      <c r="C37" s="10">
        <f>B37*1.15</f>
        <v>402.49999999999994</v>
      </c>
      <c r="D37" s="11"/>
      <c r="E37" s="11">
        <f>C37+D37</f>
        <v>402.49999999999994</v>
      </c>
      <c r="F37" s="11"/>
      <c r="G37" s="10"/>
      <c r="H37" s="10"/>
      <c r="I37" s="12">
        <f>E37-F37-G37+H37</f>
        <v>402.49999999999994</v>
      </c>
      <c r="J37" s="10">
        <v>39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4.25">
      <c r="A38" s="10" t="s">
        <v>53</v>
      </c>
      <c r="B38" s="10">
        <f>SUMIF($J38:$AL38,"&lt;&gt;",$J$2:$AL$2)</f>
        <v>1300</v>
      </c>
      <c r="C38" s="10">
        <f>B38*1.15</f>
        <v>1494.9999999999998</v>
      </c>
      <c r="D38" s="11">
        <f>750/7</f>
        <v>107.14285714285714</v>
      </c>
      <c r="E38" s="11">
        <f>C38+D38</f>
        <v>1602.1428571428569</v>
      </c>
      <c r="F38" s="11"/>
      <c r="G38" s="10"/>
      <c r="H38" s="10"/>
      <c r="I38" s="12">
        <f>E38-F38-G38+H38</f>
        <v>1602.1428571428569</v>
      </c>
      <c r="J38" s="10"/>
      <c r="K38" s="10">
        <v>36</v>
      </c>
      <c r="L38" s="10"/>
      <c r="M38" s="10"/>
      <c r="N38" s="10"/>
      <c r="O38" s="10"/>
      <c r="P38" s="10"/>
      <c r="Q38" s="10"/>
      <c r="R38" s="10"/>
      <c r="S38" s="10">
        <v>37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4.25">
      <c r="A39" s="10" t="s">
        <v>54</v>
      </c>
      <c r="B39" s="10">
        <f>SUMIF($J39:$AL39,"&lt;&gt;",$J$2:$AL$2)+550+550+550</f>
        <v>4400</v>
      </c>
      <c r="C39" s="10">
        <f>B39*1.1</f>
        <v>4840</v>
      </c>
      <c r="D39" s="11"/>
      <c r="E39" s="11">
        <f>C39+D39</f>
        <v>4840</v>
      </c>
      <c r="F39" s="11"/>
      <c r="G39" s="10"/>
      <c r="H39" s="10"/>
      <c r="I39" s="12">
        <f>E39-F39-G39+H39</f>
        <v>4840</v>
      </c>
      <c r="J39" s="10"/>
      <c r="K39" s="10"/>
      <c r="L39" s="10"/>
      <c r="M39" s="10"/>
      <c r="N39" s="10"/>
      <c r="O39" s="10"/>
      <c r="P39" s="10" t="s">
        <v>55</v>
      </c>
      <c r="Q39" s="10">
        <v>40</v>
      </c>
      <c r="R39" s="10">
        <v>40</v>
      </c>
      <c r="S39" s="10"/>
      <c r="T39" s="10"/>
      <c r="U39" s="10"/>
      <c r="V39" s="10"/>
      <c r="W39" s="10"/>
      <c r="X39" s="10"/>
      <c r="Y39" s="10"/>
      <c r="Z39" s="10" t="s">
        <v>56</v>
      </c>
      <c r="AA39" s="10"/>
      <c r="AB39" s="10"/>
      <c r="AC39" s="10"/>
      <c r="AD39" s="10"/>
      <c r="AE39" s="10" t="s">
        <v>55</v>
      </c>
    </row>
    <row r="40" spans="1:31" ht="14.25">
      <c r="A40" s="10" t="s">
        <v>57</v>
      </c>
      <c r="B40" s="10">
        <f>SUMIF($J40:$AL40,"&lt;&gt;",$J$2:$AL$2)</f>
        <v>1100</v>
      </c>
      <c r="C40" s="10">
        <f>B40*1.15</f>
        <v>1265</v>
      </c>
      <c r="D40" s="11"/>
      <c r="E40" s="11">
        <f>C40+D40</f>
        <v>1265</v>
      </c>
      <c r="F40" s="11"/>
      <c r="G40" s="10"/>
      <c r="H40" s="10"/>
      <c r="I40" s="12">
        <f>E40-F40-G40+H40</f>
        <v>1265</v>
      </c>
      <c r="J40" s="14"/>
      <c r="K40" s="10"/>
      <c r="L40" s="10"/>
      <c r="M40" s="10"/>
      <c r="N40" s="10"/>
      <c r="O40" s="10">
        <v>40</v>
      </c>
      <c r="P40" s="10"/>
      <c r="Q40" s="10"/>
      <c r="R40" s="10"/>
      <c r="S40" s="10"/>
      <c r="T40" s="10"/>
      <c r="U40" s="10"/>
      <c r="V40" s="10"/>
      <c r="W40" s="10">
        <v>38</v>
      </c>
      <c r="X40" s="10"/>
      <c r="Y40" s="10"/>
      <c r="Z40" s="10"/>
      <c r="AA40" s="10"/>
      <c r="AB40" s="10"/>
      <c r="AC40" s="10"/>
      <c r="AD40" s="10"/>
      <c r="AE40" s="10"/>
    </row>
    <row r="41" spans="1:31" ht="14.25">
      <c r="A41" s="10" t="s">
        <v>58</v>
      </c>
      <c r="B41" s="10">
        <f>SUMIF($J41:$AL41,"&lt;&gt;",$J$2:$AL$2)</f>
        <v>250</v>
      </c>
      <c r="C41" s="10">
        <f>B41*1.15</f>
        <v>287.5</v>
      </c>
      <c r="D41" s="11"/>
      <c r="E41" s="11">
        <f>C41+D41</f>
        <v>287.5</v>
      </c>
      <c r="F41" s="11"/>
      <c r="G41" s="10"/>
      <c r="H41" s="10"/>
      <c r="I41" s="12">
        <f>E41-F41-G41+H41</f>
        <v>287.5</v>
      </c>
      <c r="J41" s="10"/>
      <c r="K41" s="10"/>
      <c r="L41" s="10">
        <v>38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4.25">
      <c r="A42" s="10" t="s">
        <v>59</v>
      </c>
      <c r="B42" s="10">
        <f>SUMIF($J42:$AL42,"&lt;&gt;",$J$2:$AL$2)</f>
        <v>350</v>
      </c>
      <c r="C42" s="10">
        <f>B42*1.15</f>
        <v>402.49999999999994</v>
      </c>
      <c r="D42" s="11"/>
      <c r="E42" s="11">
        <f>C42+D42</f>
        <v>402.49999999999994</v>
      </c>
      <c r="F42" s="11"/>
      <c r="G42" s="10"/>
      <c r="H42" s="10"/>
      <c r="I42" s="12">
        <f>E42-F42-G42+H42</f>
        <v>402.49999999999994</v>
      </c>
      <c r="J42" s="10">
        <v>37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4.25">
      <c r="A43" s="10" t="s">
        <v>60</v>
      </c>
      <c r="B43" s="10">
        <f>SUMIF($J43:$AL43,"&lt;&gt;",$J$2:$AL$2)</f>
        <v>250</v>
      </c>
      <c r="C43" s="10">
        <f>B43*1.15</f>
        <v>287.5</v>
      </c>
      <c r="D43" s="11"/>
      <c r="E43" s="11">
        <f>C43+D43</f>
        <v>287.5</v>
      </c>
      <c r="F43" s="11"/>
      <c r="G43" s="10"/>
      <c r="H43" s="10"/>
      <c r="I43" s="12">
        <f>E43-F43-G43+H43</f>
        <v>287.5</v>
      </c>
      <c r="J43" s="10"/>
      <c r="K43" s="10"/>
      <c r="L43" s="10">
        <v>40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4.25">
      <c r="A44" s="10" t="s">
        <v>61</v>
      </c>
      <c r="B44" s="10">
        <f>SUMIF($J44:$AL44,"&lt;&gt;",$J$2:$AL$2)</f>
        <v>750</v>
      </c>
      <c r="C44" s="10">
        <f>B44*1.15</f>
        <v>862.4999999999999</v>
      </c>
      <c r="D44" s="11">
        <f>750/7</f>
        <v>107.14285714285714</v>
      </c>
      <c r="E44" s="11">
        <f>C44+D44</f>
        <v>969.642857142857</v>
      </c>
      <c r="F44" s="11"/>
      <c r="G44" s="10"/>
      <c r="H44" s="10"/>
      <c r="I44" s="12">
        <f>E44-F44-G44+H44</f>
        <v>969.642857142857</v>
      </c>
      <c r="J44" s="10"/>
      <c r="K44" s="10">
        <v>38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4.25">
      <c r="A45" s="10" t="s">
        <v>62</v>
      </c>
      <c r="B45" s="10">
        <f>SUMIF($J45:$AL45,"&lt;&gt;",$J$2:$AL$2)</f>
        <v>550</v>
      </c>
      <c r="C45" s="10">
        <f>B45*1.15</f>
        <v>632.5</v>
      </c>
      <c r="D45" s="11"/>
      <c r="E45" s="11">
        <f>C45+D45</f>
        <v>632.5</v>
      </c>
      <c r="F45" s="11"/>
      <c r="G45" s="10"/>
      <c r="H45" s="10"/>
      <c r="I45" s="12">
        <f>E45-F45-G45+H45</f>
        <v>632.5</v>
      </c>
      <c r="J45" s="10"/>
      <c r="K45" s="10"/>
      <c r="L45" s="10"/>
      <c r="M45" s="10"/>
      <c r="N45" s="10"/>
      <c r="O45" s="10">
        <v>40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4.25">
      <c r="A46" s="10"/>
      <c r="B46" s="10">
        <f>SUMIF($J46:$AL46,"&lt;&gt;",$J$2:$AL$2)</f>
        <v>0</v>
      </c>
      <c r="C46" s="10">
        <f aca="true" t="shared" si="0" ref="C46:C51">B46*1.15</f>
        <v>0</v>
      </c>
      <c r="D46" s="11"/>
      <c r="E46" s="11">
        <f aca="true" t="shared" si="1" ref="E46:E51">C46+D46</f>
        <v>0</v>
      </c>
      <c r="F46" s="11"/>
      <c r="G46" s="10"/>
      <c r="H46" s="10"/>
      <c r="I46" s="12">
        <f aca="true" t="shared" si="2" ref="I46:I51">E46-F46-G46+H46</f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4.25">
      <c r="A47" s="10"/>
      <c r="B47" s="10">
        <f>SUMIF($J47:$AL47,"&lt;&gt;",$J$2:$AL$2)</f>
        <v>0</v>
      </c>
      <c r="C47" s="10">
        <f t="shared" si="0"/>
        <v>0</v>
      </c>
      <c r="D47" s="11"/>
      <c r="E47" s="11">
        <f t="shared" si="1"/>
        <v>0</v>
      </c>
      <c r="F47" s="11"/>
      <c r="G47" s="10"/>
      <c r="H47" s="10"/>
      <c r="I47" s="12">
        <f t="shared" si="2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4.25">
      <c r="A48" s="10"/>
      <c r="B48" s="10">
        <f>SUMIF($J48:$AL48,"&lt;&gt;",$J$2:$AL$2)</f>
        <v>0</v>
      </c>
      <c r="C48" s="10">
        <f t="shared" si="0"/>
        <v>0</v>
      </c>
      <c r="D48" s="11"/>
      <c r="E48" s="11">
        <f t="shared" si="1"/>
        <v>0</v>
      </c>
      <c r="F48" s="11"/>
      <c r="G48" s="10"/>
      <c r="H48" s="10"/>
      <c r="I48" s="12">
        <f t="shared" si="2"/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4.25">
      <c r="A49" s="10"/>
      <c r="B49" s="10">
        <f>SUMIF($J49:$AL49,"&lt;&gt;",$J$2:$AL$2)</f>
        <v>0</v>
      </c>
      <c r="C49" s="10">
        <f t="shared" si="0"/>
        <v>0</v>
      </c>
      <c r="D49" s="11"/>
      <c r="E49" s="11">
        <f t="shared" si="1"/>
        <v>0</v>
      </c>
      <c r="F49" s="11"/>
      <c r="G49" s="10"/>
      <c r="H49" s="10"/>
      <c r="I49" s="12">
        <f t="shared" si="2"/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4.25">
      <c r="A50" s="10"/>
      <c r="B50" s="10">
        <f>SUMIF($J50:$AL50,"&lt;&gt;",$J$2:$AL$2)</f>
        <v>0</v>
      </c>
      <c r="C50" s="10">
        <f t="shared" si="0"/>
        <v>0</v>
      </c>
      <c r="D50" s="11"/>
      <c r="E50" s="11">
        <f t="shared" si="1"/>
        <v>0</v>
      </c>
      <c r="F50" s="11"/>
      <c r="G50" s="10"/>
      <c r="H50" s="10"/>
      <c r="I50" s="12">
        <f t="shared" si="2"/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5" t="s">
        <v>63</v>
      </c>
      <c r="B51" s="10">
        <f>SUMIF($J51:$AL51,"&lt;&gt;",$J$2:$AL$2)+750+250+200</f>
        <v>3300</v>
      </c>
      <c r="C51" s="10">
        <f t="shared" si="0"/>
        <v>3794.9999999999995</v>
      </c>
      <c r="D51" s="16"/>
      <c r="E51" s="16">
        <f t="shared" si="1"/>
        <v>3794.9999999999995</v>
      </c>
      <c r="F51" s="16"/>
      <c r="G51" s="16"/>
      <c r="H51" s="10"/>
      <c r="I51" s="17">
        <f t="shared" si="2"/>
        <v>3794.9999999999995</v>
      </c>
      <c r="J51" s="15">
        <v>36</v>
      </c>
      <c r="K51" s="15" t="s">
        <v>45</v>
      </c>
      <c r="L51" s="15" t="s">
        <v>64</v>
      </c>
      <c r="M51" s="15" t="s">
        <v>65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>
        <v>39</v>
      </c>
      <c r="Y51" s="15"/>
      <c r="Z51" s="15"/>
      <c r="AA51" s="15"/>
      <c r="AB51" s="15"/>
      <c r="AC51" s="15"/>
      <c r="AD51" s="15"/>
      <c r="AE51" s="15"/>
    </row>
    <row r="52" spans="1:31" ht="15">
      <c r="A52" s="10" t="s">
        <v>66</v>
      </c>
      <c r="B52" s="10"/>
      <c r="C52" s="10"/>
      <c r="D52" s="11"/>
      <c r="E52" s="11"/>
      <c r="F52" s="11"/>
      <c r="G52" s="11"/>
      <c r="H52" s="10"/>
      <c r="I52" s="12"/>
      <c r="J52" s="18">
        <v>10</v>
      </c>
      <c r="K52" s="18">
        <v>8</v>
      </c>
      <c r="L52" s="18">
        <v>10</v>
      </c>
      <c r="M52" s="18">
        <v>12</v>
      </c>
      <c r="N52" s="18">
        <v>2</v>
      </c>
      <c r="O52" s="18">
        <v>3</v>
      </c>
      <c r="P52" s="18">
        <v>3</v>
      </c>
      <c r="Q52" s="18">
        <v>1</v>
      </c>
      <c r="R52" s="18">
        <v>3</v>
      </c>
      <c r="S52" s="18">
        <v>1</v>
      </c>
      <c r="T52" s="18">
        <v>1</v>
      </c>
      <c r="U52" s="18">
        <v>2</v>
      </c>
      <c r="V52" s="18">
        <v>1</v>
      </c>
      <c r="W52" s="18">
        <v>2</v>
      </c>
      <c r="X52" s="18">
        <v>2</v>
      </c>
      <c r="Y52" s="18">
        <v>1</v>
      </c>
      <c r="Z52" s="18">
        <v>2</v>
      </c>
      <c r="AA52" s="18">
        <v>1</v>
      </c>
      <c r="AB52" s="18">
        <v>1</v>
      </c>
      <c r="AC52" s="18">
        <v>2</v>
      </c>
      <c r="AD52" s="18">
        <v>1</v>
      </c>
      <c r="AE52" s="18">
        <v>2</v>
      </c>
    </row>
    <row r="53" spans="1:31" ht="14.25">
      <c r="A53" s="10" t="s">
        <v>67</v>
      </c>
      <c r="B53" s="10"/>
      <c r="C53" s="10"/>
      <c r="D53" s="10"/>
      <c r="E53" s="10"/>
      <c r="F53" s="10"/>
      <c r="G53" s="10"/>
      <c r="H53" s="10"/>
      <c r="I53" s="10"/>
      <c r="J53" s="19"/>
      <c r="K53" s="19" t="s">
        <v>68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2012-05-11T15:08:22Z</dcterms:created>
  <dcterms:modified xsi:type="dcterms:W3CDTF">2012-05-11T15:08:43Z</dcterms:modified>
  <cp:category/>
  <cp:version/>
  <cp:contentType/>
  <cp:contentStatus/>
</cp:coreProperties>
</file>