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7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Alena</author>
  </authors>
  <commentList>
    <comment ref="F24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300 с СП56, 
1000 оплатила 17/05/12 перед отъездом,
281,88 - остаток с сп56 (возврат за разнопарку Т-510)
</t>
        </r>
      </text>
    </comment>
  </commentList>
</comments>
</file>

<file path=xl/sharedStrings.xml><?xml version="1.0" encoding="utf-8"?>
<sst xmlns="http://schemas.openxmlformats.org/spreadsheetml/2006/main" count="77" uniqueCount="75">
  <si>
    <t>Тати_81</t>
  </si>
  <si>
    <t>rokkel</t>
  </si>
  <si>
    <t>Sама по Sебе</t>
  </si>
  <si>
    <t>OlesyaANN</t>
  </si>
  <si>
    <t>сёмкинамама***</t>
  </si>
  <si>
    <t>макарено</t>
  </si>
  <si>
    <t>mamatimura</t>
  </si>
  <si>
    <t>38, 39</t>
  </si>
  <si>
    <t>Амидала</t>
  </si>
  <si>
    <t>Лорэн 39</t>
  </si>
  <si>
    <t>Ящщурка</t>
  </si>
  <si>
    <t>наталка-моталка</t>
  </si>
  <si>
    <t>Elya</t>
  </si>
  <si>
    <t>$МАМУЛЯ$</t>
  </si>
  <si>
    <t>AVISTA</t>
  </si>
  <si>
    <t>Belka83</t>
  </si>
  <si>
    <t>evlalia</t>
  </si>
  <si>
    <t>irinik</t>
  </si>
  <si>
    <t>trie</t>
  </si>
  <si>
    <t>India</t>
  </si>
  <si>
    <t>Пандора777</t>
  </si>
  <si>
    <t>Рубинштейн</t>
  </si>
  <si>
    <t>Алюсик</t>
  </si>
  <si>
    <t>МАГниТА</t>
  </si>
  <si>
    <t>Энн</t>
  </si>
  <si>
    <t>SvetlanaS</t>
  </si>
  <si>
    <t>Twins</t>
  </si>
  <si>
    <t>40, 40</t>
  </si>
  <si>
    <t>Ульяна_Ж</t>
  </si>
  <si>
    <t>marichkapautova</t>
  </si>
  <si>
    <t>L@n@ b!ond!</t>
  </si>
  <si>
    <t>Djuliy</t>
  </si>
  <si>
    <t>ПРИСТРОЙ</t>
  </si>
  <si>
    <t>Пар в ряду</t>
  </si>
  <si>
    <t>раскидка</t>
  </si>
  <si>
    <t>gvidon</t>
  </si>
  <si>
    <t>олеся vish</t>
  </si>
  <si>
    <t>Иренчик</t>
  </si>
  <si>
    <t>alexsis</t>
  </si>
  <si>
    <t>КотБ</t>
  </si>
  <si>
    <t>39, 41</t>
  </si>
  <si>
    <t>Swallow984</t>
  </si>
  <si>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</si>
  <si>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</si>
  <si>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</si>
  <si>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</si>
  <si>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</si>
  <si>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</si>
  <si>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</si>
  <si>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</si>
  <si>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</si>
  <si>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</si>
  <si>
    <t>Лена маленькая</t>
  </si>
  <si>
    <t>TRL3534</t>
  </si>
  <si>
    <t>люда28</t>
  </si>
  <si>
    <t>Валентина 14</t>
  </si>
  <si>
    <t>TRL-3497</t>
  </si>
  <si>
    <t>ВовинаМама</t>
  </si>
  <si>
    <t>Юлясил</t>
  </si>
  <si>
    <t>Людмила К</t>
  </si>
  <si>
    <t>T-385</t>
  </si>
  <si>
    <t>TL 13</t>
  </si>
  <si>
    <t>Katya</t>
  </si>
  <si>
    <t>1180-63</t>
  </si>
  <si>
    <t>распродажа</t>
  </si>
  <si>
    <t>valensa</t>
  </si>
  <si>
    <t>California</t>
  </si>
  <si>
    <t>Ира Л</t>
  </si>
  <si>
    <t>scarlet_222</t>
  </si>
  <si>
    <t>маринаяяя</t>
  </si>
  <si>
    <t>35, 36</t>
  </si>
  <si>
    <t>МАЙЯМИ</t>
  </si>
  <si>
    <t>39, 39</t>
  </si>
  <si>
    <t>1 на 7</t>
  </si>
  <si>
    <t>ivdarias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</si>
</sst>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4.png" /><Relationship Id="rId24" Type="http://schemas.openxmlformats.org/officeDocument/2006/relationships/image" Target="../media/image23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0</xdr:rowOff>
    </xdr:from>
    <xdr:to>
      <xdr:col>9</xdr:col>
      <xdr:colOff>647700</xdr:colOff>
      <xdr:row>0</xdr:row>
      <xdr:rowOff>628650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5048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10</xdr:col>
      <xdr:colOff>733425</xdr:colOff>
      <xdr:row>0</xdr:row>
      <xdr:rowOff>447675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6286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0</xdr:rowOff>
    </xdr:from>
    <xdr:to>
      <xdr:col>11</xdr:col>
      <xdr:colOff>685800</xdr:colOff>
      <xdr:row>0</xdr:row>
      <xdr:rowOff>419100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0</xdr:rowOff>
    </xdr:from>
    <xdr:to>
      <xdr:col>12</xdr:col>
      <xdr:colOff>571500</xdr:colOff>
      <xdr:row>0</xdr:row>
      <xdr:rowOff>657225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0"/>
          <a:ext cx="5334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0</xdr:rowOff>
    </xdr:from>
    <xdr:to>
      <xdr:col>13</xdr:col>
      <xdr:colOff>742950</xdr:colOff>
      <xdr:row>0</xdr:row>
      <xdr:rowOff>742950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0"/>
          <a:ext cx="60960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14</xdr:col>
      <xdr:colOff>600075</xdr:colOff>
      <xdr:row>0</xdr:row>
      <xdr:rowOff>409575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0" y="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0</xdr:rowOff>
    </xdr:from>
    <xdr:to>
      <xdr:col>16</xdr:col>
      <xdr:colOff>28575</xdr:colOff>
      <xdr:row>0</xdr:row>
      <xdr:rowOff>495300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77550" y="0"/>
          <a:ext cx="685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19050</xdr:rowOff>
    </xdr:from>
    <xdr:to>
      <xdr:col>16</xdr:col>
      <xdr:colOff>676275</xdr:colOff>
      <xdr:row>0</xdr:row>
      <xdr:rowOff>466725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591925" y="19050"/>
          <a:ext cx="6191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76200</xdr:colOff>
      <xdr:row>0</xdr:row>
      <xdr:rowOff>19050</xdr:rowOff>
    </xdr:from>
    <xdr:to>
      <xdr:col>17</xdr:col>
      <xdr:colOff>647700</xdr:colOff>
      <xdr:row>0</xdr:row>
      <xdr:rowOff>333375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96775" y="19050"/>
          <a:ext cx="5715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28575</xdr:colOff>
      <xdr:row>0</xdr:row>
      <xdr:rowOff>0</xdr:rowOff>
    </xdr:from>
    <xdr:to>
      <xdr:col>18</xdr:col>
      <xdr:colOff>676275</xdr:colOff>
      <xdr:row>0</xdr:row>
      <xdr:rowOff>352425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934950" y="0"/>
          <a:ext cx="6477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76200</xdr:colOff>
      <xdr:row>0</xdr:row>
      <xdr:rowOff>19050</xdr:rowOff>
    </xdr:from>
    <xdr:to>
      <xdr:col>19</xdr:col>
      <xdr:colOff>666750</xdr:colOff>
      <xdr:row>0</xdr:row>
      <xdr:rowOff>342900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68375" y="1905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47625</xdr:colOff>
      <xdr:row>0</xdr:row>
      <xdr:rowOff>0</xdr:rowOff>
    </xdr:from>
    <xdr:to>
      <xdr:col>20</xdr:col>
      <xdr:colOff>685800</xdr:colOff>
      <xdr:row>0</xdr:row>
      <xdr:rowOff>352425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325600" y="0"/>
          <a:ext cx="638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57150</xdr:colOff>
      <xdr:row>0</xdr:row>
      <xdr:rowOff>0</xdr:rowOff>
    </xdr:from>
    <xdr:to>
      <xdr:col>21</xdr:col>
      <xdr:colOff>657225</xdr:colOff>
      <xdr:row>0</xdr:row>
      <xdr:rowOff>333375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020925" y="0"/>
          <a:ext cx="6000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666750</xdr:colOff>
      <xdr:row>0</xdr:row>
      <xdr:rowOff>419100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725775" y="0"/>
          <a:ext cx="590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19050</xdr:colOff>
      <xdr:row>0</xdr:row>
      <xdr:rowOff>0</xdr:rowOff>
    </xdr:from>
    <xdr:to>
      <xdr:col>23</xdr:col>
      <xdr:colOff>685800</xdr:colOff>
      <xdr:row>0</xdr:row>
      <xdr:rowOff>485775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354425" y="0"/>
          <a:ext cx="666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676275</xdr:colOff>
      <xdr:row>0</xdr:row>
      <xdr:rowOff>0</xdr:rowOff>
    </xdr:from>
    <xdr:to>
      <xdr:col>24</xdr:col>
      <xdr:colOff>657225</xdr:colOff>
      <xdr:row>0</xdr:row>
      <xdr:rowOff>476250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01165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66675</xdr:colOff>
      <xdr:row>0</xdr:row>
      <xdr:rowOff>9525</xdr:rowOff>
    </xdr:from>
    <xdr:to>
      <xdr:col>25</xdr:col>
      <xdr:colOff>657225</xdr:colOff>
      <xdr:row>0</xdr:row>
      <xdr:rowOff>438150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773650" y="9525"/>
          <a:ext cx="590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76200</xdr:colOff>
      <xdr:row>0</xdr:row>
      <xdr:rowOff>19050</xdr:rowOff>
    </xdr:from>
    <xdr:to>
      <xdr:col>26</xdr:col>
      <xdr:colOff>647700</xdr:colOff>
      <xdr:row>0</xdr:row>
      <xdr:rowOff>428625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468975" y="1905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9525</xdr:colOff>
      <xdr:row>0</xdr:row>
      <xdr:rowOff>0</xdr:rowOff>
    </xdr:from>
    <xdr:to>
      <xdr:col>27</xdr:col>
      <xdr:colOff>676275</xdr:colOff>
      <xdr:row>0</xdr:row>
      <xdr:rowOff>476250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8810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0</xdr:rowOff>
    </xdr:from>
    <xdr:to>
      <xdr:col>28</xdr:col>
      <xdr:colOff>676275</xdr:colOff>
      <xdr:row>0</xdr:row>
      <xdr:rowOff>476250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77390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28575</xdr:colOff>
      <xdr:row>0</xdr:row>
      <xdr:rowOff>0</xdr:rowOff>
    </xdr:from>
    <xdr:to>
      <xdr:col>36</xdr:col>
      <xdr:colOff>676275</xdr:colOff>
      <xdr:row>0</xdr:row>
      <xdr:rowOff>466725</xdr:rowOff>
    </xdr:to>
    <xdr:pic>
      <xdr:nvPicPr>
        <xdr:cNvPr id="21" name="Picture 2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279350" y="0"/>
          <a:ext cx="647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47625</xdr:colOff>
      <xdr:row>0</xdr:row>
      <xdr:rowOff>0</xdr:rowOff>
    </xdr:from>
    <xdr:to>
      <xdr:col>37</xdr:col>
      <xdr:colOff>647700</xdr:colOff>
      <xdr:row>0</xdr:row>
      <xdr:rowOff>428625</xdr:rowOff>
    </xdr:to>
    <xdr:pic>
      <xdr:nvPicPr>
        <xdr:cNvPr id="22" name="Picture 3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984200" y="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85725</xdr:colOff>
      <xdr:row>0</xdr:row>
      <xdr:rowOff>38100</xdr:rowOff>
    </xdr:from>
    <xdr:to>
      <xdr:col>29</xdr:col>
      <xdr:colOff>676275</xdr:colOff>
      <xdr:row>0</xdr:row>
      <xdr:rowOff>466725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535900" y="38100"/>
          <a:ext cx="590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66675</xdr:colOff>
      <xdr:row>0</xdr:row>
      <xdr:rowOff>19050</xdr:rowOff>
    </xdr:from>
    <xdr:to>
      <xdr:col>30</xdr:col>
      <xdr:colOff>647700</xdr:colOff>
      <xdr:row>0</xdr:row>
      <xdr:rowOff>438150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202650" y="1905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47625</xdr:colOff>
      <xdr:row>0</xdr:row>
      <xdr:rowOff>0</xdr:rowOff>
    </xdr:from>
    <xdr:to>
      <xdr:col>31</xdr:col>
      <xdr:colOff>638175</xdr:colOff>
      <xdr:row>0</xdr:row>
      <xdr:rowOff>323850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869400" y="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57150</xdr:colOff>
      <xdr:row>0</xdr:row>
      <xdr:rowOff>0</xdr:rowOff>
    </xdr:from>
    <xdr:to>
      <xdr:col>32</xdr:col>
      <xdr:colOff>647700</xdr:colOff>
      <xdr:row>0</xdr:row>
      <xdr:rowOff>323850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564725" y="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85725</xdr:colOff>
      <xdr:row>0</xdr:row>
      <xdr:rowOff>19050</xdr:rowOff>
    </xdr:from>
    <xdr:to>
      <xdr:col>33</xdr:col>
      <xdr:colOff>647700</xdr:colOff>
      <xdr:row>0</xdr:row>
      <xdr:rowOff>323850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3279100" y="19050"/>
          <a:ext cx="5619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57150</xdr:colOff>
      <xdr:row>0</xdr:row>
      <xdr:rowOff>0</xdr:rowOff>
    </xdr:from>
    <xdr:to>
      <xdr:col>34</xdr:col>
      <xdr:colOff>638175</xdr:colOff>
      <xdr:row>0</xdr:row>
      <xdr:rowOff>419100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936325" y="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19050</xdr:colOff>
      <xdr:row>0</xdr:row>
      <xdr:rowOff>0</xdr:rowOff>
    </xdr:from>
    <xdr:to>
      <xdr:col>35</xdr:col>
      <xdr:colOff>619125</xdr:colOff>
      <xdr:row>0</xdr:row>
      <xdr:rowOff>428625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584025" y="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  <col min="11" max="11" width="10.125" style="0" customWidth="1"/>
    <col min="14" max="14" width="10.125" style="0" customWidth="1"/>
  </cols>
  <sheetData>
    <row r="1" spans="1:38" ht="89.25" customHeight="1">
      <c r="A1" s="1" t="s">
        <v>42</v>
      </c>
      <c r="B1" s="2" t="s">
        <v>43</v>
      </c>
      <c r="C1" s="2" t="s">
        <v>44</v>
      </c>
      <c r="D1" s="3" t="s">
        <v>45</v>
      </c>
      <c r="E1" s="3" t="s">
        <v>46</v>
      </c>
      <c r="F1" s="3" t="s">
        <v>47</v>
      </c>
      <c r="G1" s="3" t="s">
        <v>48</v>
      </c>
      <c r="H1" s="3" t="s">
        <v>49</v>
      </c>
      <c r="I1" s="4" t="s">
        <v>50</v>
      </c>
      <c r="J1" s="3" t="s">
        <v>53</v>
      </c>
      <c r="K1" s="3" t="s">
        <v>56</v>
      </c>
      <c r="L1" s="3" t="s">
        <v>60</v>
      </c>
      <c r="M1" s="3" t="s">
        <v>61</v>
      </c>
      <c r="N1" s="3" t="s">
        <v>63</v>
      </c>
      <c r="O1" s="3" t="s">
        <v>64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0"/>
    </row>
    <row r="2" spans="1:38" ht="15">
      <c r="A2" s="5" t="s">
        <v>51</v>
      </c>
      <c r="B2" s="5"/>
      <c r="C2" s="5"/>
      <c r="D2" s="6"/>
      <c r="E2" s="6"/>
      <c r="F2" s="6"/>
      <c r="G2" s="6"/>
      <c r="H2" s="5"/>
      <c r="I2" s="7"/>
      <c r="J2" s="8">
        <v>350</v>
      </c>
      <c r="K2" s="8">
        <v>750</v>
      </c>
      <c r="L2" s="8">
        <v>250</v>
      </c>
      <c r="M2" s="8">
        <v>200</v>
      </c>
      <c r="N2" s="8">
        <v>1750</v>
      </c>
      <c r="O2" s="8">
        <v>550</v>
      </c>
      <c r="P2" s="8">
        <v>550</v>
      </c>
      <c r="Q2" s="8">
        <v>550</v>
      </c>
      <c r="R2" s="8">
        <v>550</v>
      </c>
      <c r="S2" s="8">
        <v>550</v>
      </c>
      <c r="T2" s="8">
        <v>550</v>
      </c>
      <c r="U2" s="8">
        <v>550</v>
      </c>
      <c r="V2" s="8">
        <v>550</v>
      </c>
      <c r="W2" s="8">
        <v>550</v>
      </c>
      <c r="X2" s="8">
        <v>550</v>
      </c>
      <c r="Y2" s="8">
        <v>550</v>
      </c>
      <c r="Z2" s="8">
        <v>550</v>
      </c>
      <c r="AA2" s="8">
        <v>550</v>
      </c>
      <c r="AB2" s="8">
        <v>550</v>
      </c>
      <c r="AC2" s="8">
        <v>550</v>
      </c>
      <c r="AD2" s="8">
        <v>550</v>
      </c>
      <c r="AE2" s="8">
        <v>550</v>
      </c>
      <c r="AF2" s="8">
        <v>550</v>
      </c>
      <c r="AG2" s="8">
        <v>550</v>
      </c>
      <c r="AH2" s="8">
        <v>550</v>
      </c>
      <c r="AI2" s="8">
        <v>550</v>
      </c>
      <c r="AJ2" s="8">
        <v>550</v>
      </c>
      <c r="AK2" s="8">
        <v>550</v>
      </c>
      <c r="AL2" s="8">
        <v>550</v>
      </c>
    </row>
    <row r="3" spans="1:38" ht="14.25">
      <c r="A3" s="9" t="s">
        <v>13</v>
      </c>
      <c r="B3" s="9">
        <f aca="true" t="shared" si="0" ref="B3:B35">SUMIF($J3:$AS3,"&lt;&gt;",$J$2:$AS$2)</f>
        <v>750</v>
      </c>
      <c r="C3" s="9">
        <f aca="true" t="shared" si="1" ref="C3:C24">B3*1.15</f>
        <v>862.4999999999999</v>
      </c>
      <c r="D3" s="10">
        <f>750/7</f>
        <v>107.14285714285714</v>
      </c>
      <c r="E3" s="10">
        <f aca="true" t="shared" si="2" ref="E3:E34">C3+D3</f>
        <v>969.642857142857</v>
      </c>
      <c r="F3" s="10"/>
      <c r="G3" s="9"/>
      <c r="H3" s="9"/>
      <c r="I3" s="11">
        <f aca="true" t="shared" si="3" ref="I3:I34">E3-F3-G3+H3</f>
        <v>969.642857142857</v>
      </c>
      <c r="J3" s="9"/>
      <c r="K3" s="9">
        <v>37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4.25">
      <c r="A4" s="9" t="s">
        <v>38</v>
      </c>
      <c r="B4" s="9">
        <f t="shared" si="0"/>
        <v>1750</v>
      </c>
      <c r="C4" s="9">
        <f t="shared" si="1"/>
        <v>2012.4999999999998</v>
      </c>
      <c r="D4" s="10"/>
      <c r="E4" s="10">
        <f t="shared" si="2"/>
        <v>2012.4999999999998</v>
      </c>
      <c r="F4" s="10">
        <v>-22</v>
      </c>
      <c r="G4" s="9">
        <v>1925</v>
      </c>
      <c r="H4" s="9"/>
      <c r="I4" s="11">
        <f t="shared" si="3"/>
        <v>109.49999999999977</v>
      </c>
      <c r="J4" s="9"/>
      <c r="K4" s="9"/>
      <c r="L4" s="9"/>
      <c r="M4" s="9"/>
      <c r="N4" s="9">
        <v>36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4.25">
      <c r="A5" s="9" t="s">
        <v>14</v>
      </c>
      <c r="B5" s="9">
        <f t="shared" si="0"/>
        <v>550</v>
      </c>
      <c r="C5" s="9">
        <f t="shared" si="1"/>
        <v>632.5</v>
      </c>
      <c r="D5" s="10"/>
      <c r="E5" s="10">
        <f t="shared" si="2"/>
        <v>632.5</v>
      </c>
      <c r="F5" s="10"/>
      <c r="G5" s="9"/>
      <c r="H5" s="9"/>
      <c r="I5" s="11">
        <f t="shared" si="3"/>
        <v>632.5</v>
      </c>
      <c r="J5" s="1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v>39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4.25">
      <c r="A6" s="9" t="s">
        <v>15</v>
      </c>
      <c r="B6" s="9">
        <f t="shared" si="0"/>
        <v>1100</v>
      </c>
      <c r="C6" s="9">
        <f t="shared" si="1"/>
        <v>1265</v>
      </c>
      <c r="D6" s="10"/>
      <c r="E6" s="10">
        <f t="shared" si="2"/>
        <v>1265</v>
      </c>
      <c r="F6" s="10"/>
      <c r="G6" s="9">
        <v>1265</v>
      </c>
      <c r="H6" s="9"/>
      <c r="I6" s="11">
        <f t="shared" si="3"/>
        <v>0</v>
      </c>
      <c r="J6" s="1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>
        <v>37</v>
      </c>
      <c r="AB6" s="9">
        <v>37</v>
      </c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4.25">
      <c r="A7" s="9" t="s">
        <v>66</v>
      </c>
      <c r="B7" s="9">
        <f t="shared" si="0"/>
        <v>550</v>
      </c>
      <c r="C7" s="9">
        <f t="shared" si="1"/>
        <v>632.5</v>
      </c>
      <c r="D7" s="10"/>
      <c r="E7" s="10">
        <f t="shared" si="2"/>
        <v>632.5</v>
      </c>
      <c r="F7" s="10"/>
      <c r="G7" s="9">
        <v>632.5</v>
      </c>
      <c r="H7" s="9"/>
      <c r="I7" s="11">
        <f t="shared" si="3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>
        <v>39</v>
      </c>
      <c r="AD7" s="9"/>
      <c r="AE7" s="9"/>
      <c r="AF7" s="9"/>
      <c r="AG7" s="9"/>
      <c r="AH7" s="9"/>
      <c r="AI7" s="9"/>
      <c r="AJ7" s="9"/>
      <c r="AK7" s="9"/>
      <c r="AL7" s="9"/>
    </row>
    <row r="8" spans="1:38" ht="14.25">
      <c r="A8" s="9" t="s">
        <v>31</v>
      </c>
      <c r="B8" s="9">
        <f t="shared" si="0"/>
        <v>250</v>
      </c>
      <c r="C8" s="9">
        <f t="shared" si="1"/>
        <v>287.5</v>
      </c>
      <c r="D8" s="10"/>
      <c r="E8" s="10">
        <f t="shared" si="2"/>
        <v>287.5</v>
      </c>
      <c r="F8" s="10"/>
      <c r="G8" s="9">
        <v>288</v>
      </c>
      <c r="H8" s="9"/>
      <c r="I8" s="11">
        <f t="shared" si="3"/>
        <v>-0.5</v>
      </c>
      <c r="J8" s="9"/>
      <c r="K8" s="9"/>
      <c r="L8" s="9">
        <v>37</v>
      </c>
      <c r="M8" s="17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14.25">
      <c r="A9" s="9" t="s">
        <v>12</v>
      </c>
      <c r="B9" s="9">
        <f t="shared" si="0"/>
        <v>550</v>
      </c>
      <c r="C9" s="9">
        <f t="shared" si="1"/>
        <v>632.5</v>
      </c>
      <c r="D9" s="10"/>
      <c r="E9" s="10">
        <f t="shared" si="2"/>
        <v>632.5</v>
      </c>
      <c r="F9" s="10"/>
      <c r="G9" s="9">
        <v>632.5</v>
      </c>
      <c r="H9" s="9"/>
      <c r="I9" s="11">
        <f t="shared" si="3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>
        <v>39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14.25">
      <c r="A10" s="9" t="s">
        <v>16</v>
      </c>
      <c r="B10" s="9">
        <f t="shared" si="0"/>
        <v>200</v>
      </c>
      <c r="C10" s="9">
        <f t="shared" si="1"/>
        <v>229.99999999999997</v>
      </c>
      <c r="D10" s="10"/>
      <c r="E10" s="10">
        <f t="shared" si="2"/>
        <v>229.99999999999997</v>
      </c>
      <c r="F10" s="10"/>
      <c r="G10" s="9">
        <v>230</v>
      </c>
      <c r="H10" s="9"/>
      <c r="I10" s="11">
        <f t="shared" si="3"/>
        <v>-2.842170943040401E-14</v>
      </c>
      <c r="J10" s="9"/>
      <c r="K10" s="9"/>
      <c r="L10" s="9"/>
      <c r="M10" s="9">
        <v>37</v>
      </c>
      <c r="N10" s="9"/>
      <c r="O10" s="1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4.25">
      <c r="A11" s="9" t="s">
        <v>35</v>
      </c>
      <c r="B11" s="9">
        <f t="shared" si="0"/>
        <v>550</v>
      </c>
      <c r="C11" s="9">
        <f t="shared" si="1"/>
        <v>632.5</v>
      </c>
      <c r="D11" s="10"/>
      <c r="E11" s="10">
        <f t="shared" si="2"/>
        <v>632.5</v>
      </c>
      <c r="F11" s="10"/>
      <c r="G11" s="9"/>
      <c r="H11" s="9"/>
      <c r="I11" s="11">
        <f t="shared" si="3"/>
        <v>632.5</v>
      </c>
      <c r="J11" s="9">
        <v>38</v>
      </c>
      <c r="K11" s="9"/>
      <c r="L11" s="9"/>
      <c r="M11" s="9">
        <v>38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4.25">
      <c r="A12" s="9" t="s">
        <v>19</v>
      </c>
      <c r="B12" s="9">
        <f t="shared" si="0"/>
        <v>550</v>
      </c>
      <c r="C12" s="9">
        <f t="shared" si="1"/>
        <v>632.5</v>
      </c>
      <c r="D12" s="10"/>
      <c r="E12" s="10">
        <f t="shared" si="2"/>
        <v>632.5</v>
      </c>
      <c r="F12" s="10"/>
      <c r="G12" s="9">
        <v>550</v>
      </c>
      <c r="H12" s="9"/>
      <c r="I12" s="11">
        <f t="shared" si="3"/>
        <v>82.5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>
        <v>38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4.25">
      <c r="A13" s="9" t="s">
        <v>17</v>
      </c>
      <c r="B13" s="9">
        <f t="shared" si="0"/>
        <v>1100</v>
      </c>
      <c r="C13" s="9">
        <f t="shared" si="1"/>
        <v>1265</v>
      </c>
      <c r="D13" s="10"/>
      <c r="E13" s="10">
        <f t="shared" si="2"/>
        <v>1265</v>
      </c>
      <c r="F13" s="10"/>
      <c r="G13" s="9">
        <v>1265</v>
      </c>
      <c r="H13" s="9"/>
      <c r="I13" s="11">
        <f t="shared" si="3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>
        <v>38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v>38</v>
      </c>
      <c r="AL13" s="9"/>
    </row>
    <row r="14" spans="1:38" ht="14.25">
      <c r="A14" s="9" t="s">
        <v>74</v>
      </c>
      <c r="B14" s="9">
        <f t="shared" si="0"/>
        <v>1100</v>
      </c>
      <c r="C14" s="9">
        <f t="shared" si="1"/>
        <v>1265</v>
      </c>
      <c r="D14" s="10"/>
      <c r="E14" s="10">
        <f t="shared" si="2"/>
        <v>1265</v>
      </c>
      <c r="F14" s="10"/>
      <c r="G14" s="9">
        <v>1265</v>
      </c>
      <c r="H14" s="9"/>
      <c r="I14" s="11">
        <f t="shared" si="3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40</v>
      </c>
      <c r="W14" s="9"/>
      <c r="X14" s="9"/>
      <c r="Y14" s="9"/>
      <c r="Z14" s="9"/>
      <c r="AA14" s="9"/>
      <c r="AB14" s="9"/>
      <c r="AC14" s="9"/>
      <c r="AD14" s="9"/>
      <c r="AE14" s="9">
        <v>40</v>
      </c>
      <c r="AF14" s="9"/>
      <c r="AG14" s="9"/>
      <c r="AH14" s="9"/>
      <c r="AI14" s="9"/>
      <c r="AJ14" s="9"/>
      <c r="AK14" s="9"/>
      <c r="AL14" s="9"/>
    </row>
    <row r="15" spans="1:38" ht="14.25">
      <c r="A15" s="9" t="s">
        <v>62</v>
      </c>
      <c r="B15" s="9">
        <f t="shared" si="0"/>
        <v>200</v>
      </c>
      <c r="C15" s="9">
        <f t="shared" si="1"/>
        <v>229.99999999999997</v>
      </c>
      <c r="D15" s="10"/>
      <c r="E15" s="10">
        <f t="shared" si="2"/>
        <v>229.99999999999997</v>
      </c>
      <c r="F15" s="10"/>
      <c r="G15" s="9">
        <v>230</v>
      </c>
      <c r="H15" s="9"/>
      <c r="I15" s="11">
        <f t="shared" si="3"/>
        <v>-2.842170943040401E-14</v>
      </c>
      <c r="J15" s="9"/>
      <c r="K15" s="9"/>
      <c r="L15" s="9"/>
      <c r="M15" s="9">
        <v>40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4.25">
      <c r="A16" s="9" t="s">
        <v>30</v>
      </c>
      <c r="B16" s="9">
        <f t="shared" si="0"/>
        <v>250</v>
      </c>
      <c r="C16" s="9">
        <f t="shared" si="1"/>
        <v>287.5</v>
      </c>
      <c r="D16" s="10"/>
      <c r="E16" s="10">
        <f t="shared" si="2"/>
        <v>287.5</v>
      </c>
      <c r="F16" s="10"/>
      <c r="G16" s="9">
        <v>287.5</v>
      </c>
      <c r="H16" s="9"/>
      <c r="I16" s="11">
        <f t="shared" si="3"/>
        <v>0</v>
      </c>
      <c r="J16" s="9"/>
      <c r="K16" s="9"/>
      <c r="L16" s="9">
        <v>39</v>
      </c>
      <c r="M16" s="9"/>
      <c r="N16" s="9"/>
      <c r="O16" s="1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4.25">
      <c r="A17" s="9" t="s">
        <v>6</v>
      </c>
      <c r="B17" s="9">
        <f t="shared" si="0"/>
        <v>200</v>
      </c>
      <c r="C17" s="9">
        <f t="shared" si="1"/>
        <v>229.99999999999997</v>
      </c>
      <c r="D17" s="10"/>
      <c r="E17" s="10">
        <f t="shared" si="2"/>
        <v>229.99999999999997</v>
      </c>
      <c r="F17" s="10"/>
      <c r="G17" s="9">
        <v>250</v>
      </c>
      <c r="H17" s="9"/>
      <c r="I17" s="11">
        <f t="shared" si="3"/>
        <v>-20.00000000000003</v>
      </c>
      <c r="J17" s="9"/>
      <c r="K17" s="9"/>
      <c r="L17" s="9"/>
      <c r="M17" s="18">
        <v>36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4.25">
      <c r="A18" s="9" t="s">
        <v>29</v>
      </c>
      <c r="B18" s="9">
        <f t="shared" si="0"/>
        <v>900</v>
      </c>
      <c r="C18" s="9">
        <f t="shared" si="1"/>
        <v>1035</v>
      </c>
      <c r="D18" s="10"/>
      <c r="E18" s="10">
        <f t="shared" si="2"/>
        <v>1035</v>
      </c>
      <c r="F18" s="10"/>
      <c r="G18" s="9">
        <v>1065</v>
      </c>
      <c r="H18" s="9"/>
      <c r="I18" s="11">
        <f t="shared" si="3"/>
        <v>-30</v>
      </c>
      <c r="J18" s="9">
        <v>40</v>
      </c>
      <c r="K18" s="9"/>
      <c r="L18" s="18"/>
      <c r="M18" s="9"/>
      <c r="N18" s="9"/>
      <c r="O18" s="9"/>
      <c r="P18" s="9"/>
      <c r="Q18" s="9"/>
      <c r="R18" s="9"/>
      <c r="S18" s="9"/>
      <c r="T18" s="9"/>
      <c r="U18" s="9">
        <v>40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4.25">
      <c r="A19" s="9" t="s">
        <v>3</v>
      </c>
      <c r="B19" s="9">
        <f t="shared" si="0"/>
        <v>250</v>
      </c>
      <c r="C19" s="9">
        <f t="shared" si="1"/>
        <v>287.5</v>
      </c>
      <c r="D19" s="10"/>
      <c r="E19" s="10">
        <f t="shared" si="2"/>
        <v>287.5</v>
      </c>
      <c r="F19" s="10"/>
      <c r="G19" s="9"/>
      <c r="H19" s="9"/>
      <c r="I19" s="11">
        <f t="shared" si="3"/>
        <v>287.5</v>
      </c>
      <c r="J19" s="9"/>
      <c r="K19" s="9"/>
      <c r="L19" s="9">
        <v>38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4.25">
      <c r="A20" s="9" t="s">
        <v>1</v>
      </c>
      <c r="B20" s="9">
        <f t="shared" si="0"/>
        <v>200</v>
      </c>
      <c r="C20" s="9">
        <f t="shared" si="1"/>
        <v>229.99999999999997</v>
      </c>
      <c r="D20" s="10"/>
      <c r="E20" s="10">
        <f t="shared" si="2"/>
        <v>229.99999999999997</v>
      </c>
      <c r="F20" s="10"/>
      <c r="G20" s="9">
        <v>230</v>
      </c>
      <c r="H20" s="9"/>
      <c r="I20" s="11">
        <f t="shared" si="3"/>
        <v>-2.842170943040401E-14</v>
      </c>
      <c r="J20" s="9"/>
      <c r="K20" s="9"/>
      <c r="L20" s="9"/>
      <c r="M20" s="9">
        <v>41</v>
      </c>
      <c r="N20" s="9"/>
      <c r="O20" s="1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4.25">
      <c r="A21" s="9" t="s">
        <v>68</v>
      </c>
      <c r="B21" s="9">
        <f t="shared" si="0"/>
        <v>1750</v>
      </c>
      <c r="C21" s="9">
        <f t="shared" si="1"/>
        <v>2012.4999999999998</v>
      </c>
      <c r="D21" s="10"/>
      <c r="E21" s="10">
        <f t="shared" si="2"/>
        <v>2012.4999999999998</v>
      </c>
      <c r="F21" s="10"/>
      <c r="G21" s="9">
        <v>2020</v>
      </c>
      <c r="H21" s="9"/>
      <c r="I21" s="11">
        <f t="shared" si="3"/>
        <v>-7.500000000000227</v>
      </c>
      <c r="J21" s="9"/>
      <c r="K21" s="9"/>
      <c r="L21" s="9"/>
      <c r="M21" s="9"/>
      <c r="N21" s="9">
        <v>37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4.25">
      <c r="A22" s="9" t="s">
        <v>25</v>
      </c>
      <c r="B22" s="9">
        <f t="shared" si="0"/>
        <v>550</v>
      </c>
      <c r="C22" s="9">
        <f t="shared" si="1"/>
        <v>632.5</v>
      </c>
      <c r="D22" s="10"/>
      <c r="E22" s="10">
        <f t="shared" si="2"/>
        <v>632.5</v>
      </c>
      <c r="F22" s="10"/>
      <c r="G22" s="9">
        <v>632.5</v>
      </c>
      <c r="H22" s="9"/>
      <c r="I22" s="11">
        <f t="shared" si="3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37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4.25">
      <c r="A23" s="9" t="s">
        <v>41</v>
      </c>
      <c r="B23" s="9">
        <f t="shared" si="0"/>
        <v>250</v>
      </c>
      <c r="C23" s="9">
        <f t="shared" si="1"/>
        <v>287.5</v>
      </c>
      <c r="D23" s="10"/>
      <c r="E23" s="10">
        <f t="shared" si="2"/>
        <v>287.5</v>
      </c>
      <c r="F23" s="10"/>
      <c r="G23" s="9">
        <v>306</v>
      </c>
      <c r="H23" s="9"/>
      <c r="I23" s="11">
        <f t="shared" si="3"/>
        <v>-18.5</v>
      </c>
      <c r="J23" s="9"/>
      <c r="K23" s="9"/>
      <c r="L23" s="9">
        <v>40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4.25">
      <c r="A24" s="9" t="s">
        <v>2</v>
      </c>
      <c r="B24" s="9">
        <f t="shared" si="0"/>
        <v>750</v>
      </c>
      <c r="C24" s="9">
        <f t="shared" si="1"/>
        <v>862.4999999999999</v>
      </c>
      <c r="D24" s="10">
        <f>750/7</f>
        <v>107.14285714285714</v>
      </c>
      <c r="E24" s="10">
        <f t="shared" si="2"/>
        <v>969.642857142857</v>
      </c>
      <c r="F24" s="10">
        <f>300+1000+281.88</f>
        <v>1581.88</v>
      </c>
      <c r="G24" s="9">
        <v>750</v>
      </c>
      <c r="H24" s="9"/>
      <c r="I24" s="11">
        <f t="shared" si="3"/>
        <v>-1362.2371428571432</v>
      </c>
      <c r="J24" s="9"/>
      <c r="K24" s="9">
        <v>35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4.25">
      <c r="A25" s="9" t="s">
        <v>18</v>
      </c>
      <c r="B25" s="9">
        <f t="shared" si="0"/>
        <v>1650</v>
      </c>
      <c r="C25" s="9">
        <f>B25*1.1</f>
        <v>1815.0000000000002</v>
      </c>
      <c r="D25" s="10"/>
      <c r="E25" s="10">
        <f t="shared" si="2"/>
        <v>1815.0000000000002</v>
      </c>
      <c r="F25" s="10"/>
      <c r="G25" s="9">
        <v>1815</v>
      </c>
      <c r="H25" s="9"/>
      <c r="I25" s="11">
        <f t="shared" si="3"/>
        <v>2.2737367544323206E-13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>
        <v>39</v>
      </c>
      <c r="AA25" s="9"/>
      <c r="AB25" s="9"/>
      <c r="AC25" s="9"/>
      <c r="AD25" s="9"/>
      <c r="AE25" s="9"/>
      <c r="AF25" s="9"/>
      <c r="AG25" s="9"/>
      <c r="AH25" s="9">
        <v>39</v>
      </c>
      <c r="AI25" s="9"/>
      <c r="AJ25" s="9">
        <v>39</v>
      </c>
      <c r="AK25" s="9"/>
      <c r="AL25" s="9"/>
    </row>
    <row r="26" spans="1:38" ht="14.25">
      <c r="A26" s="9" t="s">
        <v>26</v>
      </c>
      <c r="B26" s="9">
        <f t="shared" si="0"/>
        <v>2200</v>
      </c>
      <c r="C26" s="9">
        <f>B26</f>
        <v>2200</v>
      </c>
      <c r="D26" s="10"/>
      <c r="E26" s="10">
        <f t="shared" si="2"/>
        <v>2200</v>
      </c>
      <c r="F26" s="10"/>
      <c r="G26" s="9">
        <v>2200</v>
      </c>
      <c r="H26" s="9"/>
      <c r="I26" s="11">
        <f t="shared" si="3"/>
        <v>0</v>
      </c>
      <c r="J26" s="9"/>
      <c r="K26" s="9"/>
      <c r="L26" s="9"/>
      <c r="M26" s="9"/>
      <c r="N26" s="9"/>
      <c r="O26" s="9">
        <v>40</v>
      </c>
      <c r="P26" s="9">
        <v>40</v>
      </c>
      <c r="Q26" s="9"/>
      <c r="R26" s="9">
        <v>40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>
        <v>39</v>
      </c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4.25">
      <c r="A27" s="9" t="s">
        <v>65</v>
      </c>
      <c r="B27" s="9">
        <f t="shared" si="0"/>
        <v>1100</v>
      </c>
      <c r="C27" s="9">
        <f aca="true" t="shared" si="4" ref="C27:C45">B27*1.15</f>
        <v>1265</v>
      </c>
      <c r="D27" s="10"/>
      <c r="E27" s="10">
        <f t="shared" si="2"/>
        <v>1265</v>
      </c>
      <c r="F27" s="10"/>
      <c r="G27" s="9">
        <v>1265</v>
      </c>
      <c r="H27" s="9"/>
      <c r="I27" s="11">
        <f t="shared" si="3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38</v>
      </c>
      <c r="X27" s="9">
        <v>38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4.25">
      <c r="A28" s="9" t="s">
        <v>22</v>
      </c>
      <c r="B28" s="9">
        <f t="shared" si="0"/>
        <v>350</v>
      </c>
      <c r="C28" s="9">
        <f t="shared" si="4"/>
        <v>402.49999999999994</v>
      </c>
      <c r="D28" s="10"/>
      <c r="E28" s="10">
        <f t="shared" si="2"/>
        <v>402.49999999999994</v>
      </c>
      <c r="F28" s="10"/>
      <c r="G28" s="9">
        <v>403</v>
      </c>
      <c r="H28" s="9"/>
      <c r="I28" s="11">
        <f t="shared" si="3"/>
        <v>-0.5000000000000568</v>
      </c>
      <c r="J28" s="9">
        <v>38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4.25">
      <c r="A29" s="9" t="s">
        <v>8</v>
      </c>
      <c r="B29" s="9">
        <f t="shared" si="0"/>
        <v>250</v>
      </c>
      <c r="C29" s="9">
        <f t="shared" si="4"/>
        <v>287.5</v>
      </c>
      <c r="D29" s="10"/>
      <c r="E29" s="10">
        <f t="shared" si="2"/>
        <v>287.5</v>
      </c>
      <c r="F29" s="10"/>
      <c r="G29" s="9">
        <v>290</v>
      </c>
      <c r="H29" s="9"/>
      <c r="I29" s="11">
        <f t="shared" si="3"/>
        <v>-2.5</v>
      </c>
      <c r="J29" s="9"/>
      <c r="K29" s="9"/>
      <c r="L29" s="9">
        <v>36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4.25">
      <c r="A30" s="9" t="s">
        <v>55</v>
      </c>
      <c r="B30" s="9">
        <f t="shared" si="0"/>
        <v>350</v>
      </c>
      <c r="C30" s="9">
        <f t="shared" si="4"/>
        <v>402.49999999999994</v>
      </c>
      <c r="D30" s="10"/>
      <c r="E30" s="10">
        <f t="shared" si="2"/>
        <v>402.49999999999994</v>
      </c>
      <c r="F30" s="10"/>
      <c r="G30" s="9">
        <v>405</v>
      </c>
      <c r="H30" s="9"/>
      <c r="I30" s="11">
        <f t="shared" si="3"/>
        <v>-2.500000000000057</v>
      </c>
      <c r="J30" s="9">
        <v>41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14.25">
      <c r="A31" s="9" t="s">
        <v>57</v>
      </c>
      <c r="B31" s="9">
        <f t="shared" si="0"/>
        <v>750</v>
      </c>
      <c r="C31" s="9">
        <f t="shared" si="4"/>
        <v>862.4999999999999</v>
      </c>
      <c r="D31" s="10">
        <f>750/7</f>
        <v>107.14285714285714</v>
      </c>
      <c r="E31" s="10">
        <f t="shared" si="2"/>
        <v>969.642857142857</v>
      </c>
      <c r="F31" s="10"/>
      <c r="G31" s="9">
        <v>970</v>
      </c>
      <c r="H31" s="9"/>
      <c r="I31" s="11">
        <f t="shared" si="3"/>
        <v>-0.3571428571430033</v>
      </c>
      <c r="J31" s="9"/>
      <c r="K31" s="9">
        <v>37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14.25">
      <c r="A32" s="9" t="s">
        <v>67</v>
      </c>
      <c r="B32" s="9">
        <f t="shared" si="0"/>
        <v>550</v>
      </c>
      <c r="C32" s="9">
        <f t="shared" si="4"/>
        <v>632.5</v>
      </c>
      <c r="D32" s="10"/>
      <c r="E32" s="10">
        <f t="shared" si="2"/>
        <v>632.5</v>
      </c>
      <c r="F32" s="10"/>
      <c r="G32" s="9">
        <v>633</v>
      </c>
      <c r="H32" s="9"/>
      <c r="I32" s="11">
        <f t="shared" si="3"/>
        <v>-0.5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>
        <v>38</v>
      </c>
      <c r="AG32" s="9"/>
      <c r="AH32" s="9"/>
      <c r="AI32" s="9"/>
      <c r="AJ32" s="9"/>
      <c r="AK32" s="9"/>
      <c r="AL32" s="9"/>
    </row>
    <row r="33" spans="1:38" ht="14.25">
      <c r="A33" s="9" t="s">
        <v>37</v>
      </c>
      <c r="B33" s="9">
        <f t="shared" si="0"/>
        <v>200</v>
      </c>
      <c r="C33" s="9">
        <f t="shared" si="4"/>
        <v>229.99999999999997</v>
      </c>
      <c r="D33" s="10"/>
      <c r="E33" s="10">
        <f t="shared" si="2"/>
        <v>229.99999999999997</v>
      </c>
      <c r="F33" s="10"/>
      <c r="G33" s="9">
        <v>230</v>
      </c>
      <c r="H33" s="9"/>
      <c r="I33" s="11">
        <f t="shared" si="3"/>
        <v>-2.842170943040401E-14</v>
      </c>
      <c r="J33" s="9"/>
      <c r="K33" s="9"/>
      <c r="L33" s="9"/>
      <c r="M33" s="9">
        <v>39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14.25">
      <c r="A34" s="9" t="s">
        <v>39</v>
      </c>
      <c r="B34" s="9">
        <f t="shared" si="0"/>
        <v>350</v>
      </c>
      <c r="C34" s="9">
        <f t="shared" si="4"/>
        <v>402.49999999999994</v>
      </c>
      <c r="D34" s="10"/>
      <c r="E34" s="10">
        <f t="shared" si="2"/>
        <v>402.49999999999994</v>
      </c>
      <c r="F34" s="10"/>
      <c r="G34" s="9">
        <v>420</v>
      </c>
      <c r="H34" s="9"/>
      <c r="I34" s="11">
        <f t="shared" si="3"/>
        <v>-17.500000000000057</v>
      </c>
      <c r="J34" s="9">
        <v>37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14.25">
      <c r="A35" s="9" t="s">
        <v>52</v>
      </c>
      <c r="B35" s="9">
        <f t="shared" si="0"/>
        <v>550</v>
      </c>
      <c r="C35" s="9">
        <f t="shared" si="4"/>
        <v>632.5</v>
      </c>
      <c r="D35" s="10"/>
      <c r="E35" s="10">
        <f aca="true" t="shared" si="5" ref="E35:E56">C35+D35</f>
        <v>632.5</v>
      </c>
      <c r="F35" s="10"/>
      <c r="G35" s="9">
        <v>632.5</v>
      </c>
      <c r="H35" s="9"/>
      <c r="I35" s="11">
        <f aca="true" t="shared" si="6" ref="I35:I56">E35-F35-G35+H35</f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39</v>
      </c>
      <c r="AF35" s="9"/>
      <c r="AG35" s="9"/>
      <c r="AH35" s="9"/>
      <c r="AI35" s="9"/>
      <c r="AJ35" s="9"/>
      <c r="AK35" s="9"/>
      <c r="AL35" s="9"/>
    </row>
    <row r="36" spans="1:38" ht="14.25">
      <c r="A36" s="9" t="s">
        <v>9</v>
      </c>
      <c r="B36" s="9">
        <f>SUMIF($J36:$AS36,"&lt;&gt;",$J$2:$AS$2)+200</f>
        <v>400</v>
      </c>
      <c r="C36" s="9">
        <f t="shared" si="4"/>
        <v>459.99999999999994</v>
      </c>
      <c r="D36" s="10"/>
      <c r="E36" s="10">
        <f t="shared" si="5"/>
        <v>459.99999999999994</v>
      </c>
      <c r="F36" s="10"/>
      <c r="G36" s="9"/>
      <c r="H36" s="9"/>
      <c r="I36" s="11">
        <f t="shared" si="6"/>
        <v>459.99999999999994</v>
      </c>
      <c r="J36" s="9"/>
      <c r="K36" s="9"/>
      <c r="L36" s="9"/>
      <c r="M36" s="9" t="s">
        <v>7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4.25">
      <c r="A37" s="9" t="s">
        <v>54</v>
      </c>
      <c r="B37" s="9">
        <f aca="true" t="shared" si="7" ref="B37:B45">SUMIF($J37:$AS37,"&lt;&gt;",$J$2:$AS$2)</f>
        <v>350</v>
      </c>
      <c r="C37" s="9">
        <f t="shared" si="4"/>
        <v>402.49999999999994</v>
      </c>
      <c r="D37" s="10"/>
      <c r="E37" s="10">
        <f t="shared" si="5"/>
        <v>402.49999999999994</v>
      </c>
      <c r="F37" s="10"/>
      <c r="G37" s="9">
        <f>350+53</f>
        <v>403</v>
      </c>
      <c r="H37" s="9"/>
      <c r="I37" s="11">
        <f t="shared" si="6"/>
        <v>-0.5000000000000568</v>
      </c>
      <c r="J37" s="9">
        <v>35</v>
      </c>
      <c r="K37" s="9"/>
      <c r="L37" s="9"/>
      <c r="M37" s="9"/>
      <c r="N37" s="9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14.25">
      <c r="A38" s="9" t="s">
        <v>59</v>
      </c>
      <c r="B38" s="9">
        <f t="shared" si="7"/>
        <v>750</v>
      </c>
      <c r="C38" s="9">
        <f t="shared" si="4"/>
        <v>862.4999999999999</v>
      </c>
      <c r="D38" s="10">
        <f>750/7</f>
        <v>107.14285714285714</v>
      </c>
      <c r="E38" s="10">
        <f t="shared" si="5"/>
        <v>969.642857142857</v>
      </c>
      <c r="F38" s="10"/>
      <c r="G38" s="9">
        <v>970</v>
      </c>
      <c r="H38" s="9"/>
      <c r="I38" s="11">
        <f t="shared" si="6"/>
        <v>-0.3571428571430033</v>
      </c>
      <c r="J38" s="9"/>
      <c r="K38" s="9">
        <v>40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14.25">
      <c r="A39" s="9" t="s">
        <v>23</v>
      </c>
      <c r="B39" s="9">
        <f t="shared" si="7"/>
        <v>550</v>
      </c>
      <c r="C39" s="9">
        <f t="shared" si="4"/>
        <v>632.5</v>
      </c>
      <c r="D39" s="10"/>
      <c r="E39" s="10">
        <f t="shared" si="5"/>
        <v>632.5</v>
      </c>
      <c r="F39" s="10">
        <v>90</v>
      </c>
      <c r="G39" s="9">
        <v>542.5</v>
      </c>
      <c r="H39" s="9"/>
      <c r="I39" s="11">
        <f t="shared" si="6"/>
        <v>0</v>
      </c>
      <c r="J39" s="9"/>
      <c r="K39" s="9"/>
      <c r="L39" s="9"/>
      <c r="M39" s="9"/>
      <c r="N39" s="9"/>
      <c r="O39" s="9"/>
      <c r="P39" s="9"/>
      <c r="Q39" s="9"/>
      <c r="R39" s="9">
        <v>40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4.25">
      <c r="A40" s="9" t="s">
        <v>71</v>
      </c>
      <c r="B40" s="9">
        <f t="shared" si="7"/>
        <v>200</v>
      </c>
      <c r="C40" s="9">
        <f t="shared" si="4"/>
        <v>229.99999999999997</v>
      </c>
      <c r="D40" s="10"/>
      <c r="E40" s="10">
        <f t="shared" si="5"/>
        <v>229.99999999999997</v>
      </c>
      <c r="F40" s="10"/>
      <c r="G40" s="9"/>
      <c r="H40" s="9"/>
      <c r="I40" s="11">
        <f t="shared" si="6"/>
        <v>229.99999999999997</v>
      </c>
      <c r="J40" s="9"/>
      <c r="K40" s="9"/>
      <c r="L40" s="9"/>
      <c r="M40" s="9">
        <v>40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14.25">
      <c r="A41" s="9" t="s">
        <v>5</v>
      </c>
      <c r="B41" s="9">
        <f t="shared" si="7"/>
        <v>550</v>
      </c>
      <c r="C41" s="9">
        <f t="shared" si="4"/>
        <v>632.5</v>
      </c>
      <c r="D41" s="10"/>
      <c r="E41" s="10">
        <f t="shared" si="5"/>
        <v>632.5</v>
      </c>
      <c r="F41" s="10"/>
      <c r="G41" s="9">
        <v>660</v>
      </c>
      <c r="H41" s="9"/>
      <c r="I41" s="11">
        <f t="shared" si="6"/>
        <v>-27.5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>
        <v>41</v>
      </c>
      <c r="AE41" s="9"/>
      <c r="AF41" s="9"/>
      <c r="AG41" s="9"/>
      <c r="AH41" s="9"/>
      <c r="AI41" s="9"/>
      <c r="AJ41" s="9"/>
      <c r="AK41" s="9"/>
      <c r="AL41" s="9"/>
    </row>
    <row r="42" spans="1:38" ht="14.25">
      <c r="A42" s="9" t="s">
        <v>69</v>
      </c>
      <c r="B42" s="9">
        <f t="shared" si="7"/>
        <v>450</v>
      </c>
      <c r="C42" s="9">
        <f t="shared" si="4"/>
        <v>517.5</v>
      </c>
      <c r="D42" s="10"/>
      <c r="E42" s="10">
        <f t="shared" si="5"/>
        <v>517.5</v>
      </c>
      <c r="F42" s="10"/>
      <c r="G42" s="9">
        <v>520</v>
      </c>
      <c r="H42" s="9"/>
      <c r="I42" s="11">
        <f t="shared" si="6"/>
        <v>-2.5</v>
      </c>
      <c r="J42" s="9"/>
      <c r="K42" s="9"/>
      <c r="L42" s="9">
        <v>37</v>
      </c>
      <c r="M42" s="9">
        <v>37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14.25">
      <c r="A43" s="9" t="s">
        <v>11</v>
      </c>
      <c r="B43" s="9">
        <f t="shared" si="7"/>
        <v>900</v>
      </c>
      <c r="C43" s="9">
        <f t="shared" si="4"/>
        <v>1035</v>
      </c>
      <c r="D43" s="10"/>
      <c r="E43" s="10">
        <f t="shared" si="5"/>
        <v>1035</v>
      </c>
      <c r="F43" s="10">
        <v>107</v>
      </c>
      <c r="G43" s="9">
        <v>928</v>
      </c>
      <c r="H43" s="9"/>
      <c r="I43" s="11">
        <f t="shared" si="6"/>
        <v>0</v>
      </c>
      <c r="J43" s="9">
        <v>39</v>
      </c>
      <c r="K43" s="9"/>
      <c r="L43" s="1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>
        <v>38</v>
      </c>
      <c r="AH43" s="9"/>
      <c r="AI43" s="9"/>
      <c r="AJ43" s="9"/>
      <c r="AK43" s="9"/>
      <c r="AL43" s="9"/>
    </row>
    <row r="44" spans="1:38" ht="14.25">
      <c r="A44" s="9" t="s">
        <v>36</v>
      </c>
      <c r="B44" s="9">
        <f t="shared" si="7"/>
        <v>350</v>
      </c>
      <c r="C44" s="9">
        <f t="shared" si="4"/>
        <v>402.49999999999994</v>
      </c>
      <c r="D44" s="10"/>
      <c r="E44" s="10">
        <f t="shared" si="5"/>
        <v>402.49999999999994</v>
      </c>
      <c r="F44" s="10"/>
      <c r="G44" s="9">
        <v>402.5</v>
      </c>
      <c r="H44" s="9"/>
      <c r="I44" s="11">
        <f t="shared" si="6"/>
        <v>-5.684341886080802E-14</v>
      </c>
      <c r="J44" s="9">
        <v>39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4.25">
      <c r="A45" s="9" t="s">
        <v>20</v>
      </c>
      <c r="B45" s="9">
        <f t="shared" si="7"/>
        <v>1300</v>
      </c>
      <c r="C45" s="9">
        <f t="shared" si="4"/>
        <v>1494.9999999999998</v>
      </c>
      <c r="D45" s="10">
        <f>750/7</f>
        <v>107.14285714285714</v>
      </c>
      <c r="E45" s="10">
        <f t="shared" si="5"/>
        <v>1602.1428571428569</v>
      </c>
      <c r="F45" s="10"/>
      <c r="G45" s="9">
        <v>1603</v>
      </c>
      <c r="H45" s="9"/>
      <c r="I45" s="11">
        <f t="shared" si="6"/>
        <v>-0.857142857143117</v>
      </c>
      <c r="J45" s="9"/>
      <c r="K45" s="9">
        <v>36</v>
      </c>
      <c r="L45" s="9"/>
      <c r="M45" s="9"/>
      <c r="N45" s="9"/>
      <c r="O45" s="9"/>
      <c r="P45" s="9"/>
      <c r="Q45" s="9"/>
      <c r="R45" s="9"/>
      <c r="S45" s="9">
        <v>37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14.25">
      <c r="A46" s="9" t="s">
        <v>21</v>
      </c>
      <c r="B46" s="9">
        <f>SUMIF($J46:$AS46,"&lt;&gt;",$J$2:$AS$2)+550+550+550</f>
        <v>5500</v>
      </c>
      <c r="C46" s="9">
        <f>B46*1.1</f>
        <v>6050.000000000001</v>
      </c>
      <c r="D46" s="10"/>
      <c r="E46" s="10">
        <f t="shared" si="5"/>
        <v>6050.000000000001</v>
      </c>
      <c r="F46" s="10"/>
      <c r="G46" s="9">
        <v>6300</v>
      </c>
      <c r="H46" s="9"/>
      <c r="I46" s="11">
        <f t="shared" si="6"/>
        <v>-249.9999999999991</v>
      </c>
      <c r="J46" s="9"/>
      <c r="K46" s="9"/>
      <c r="L46" s="9"/>
      <c r="M46" s="9"/>
      <c r="N46" s="9"/>
      <c r="O46" s="9"/>
      <c r="P46" s="9" t="s">
        <v>27</v>
      </c>
      <c r="Q46" s="9">
        <v>40</v>
      </c>
      <c r="R46" s="9">
        <v>40</v>
      </c>
      <c r="S46" s="9"/>
      <c r="T46" s="9"/>
      <c r="U46" s="9"/>
      <c r="V46" s="9"/>
      <c r="W46" s="9"/>
      <c r="X46" s="9"/>
      <c r="Y46" s="9"/>
      <c r="Z46" s="9" t="s">
        <v>72</v>
      </c>
      <c r="AA46" s="9"/>
      <c r="AB46" s="9"/>
      <c r="AC46" s="9">
        <v>39</v>
      </c>
      <c r="AD46" s="9"/>
      <c r="AE46" s="9"/>
      <c r="AF46" s="9"/>
      <c r="AG46" s="9"/>
      <c r="AH46" s="9"/>
      <c r="AI46" s="9">
        <v>39</v>
      </c>
      <c r="AJ46" s="9"/>
      <c r="AK46" s="9"/>
      <c r="AL46" s="9" t="s">
        <v>27</v>
      </c>
    </row>
    <row r="47" spans="1:38" ht="14.25">
      <c r="A47" s="9" t="s">
        <v>4</v>
      </c>
      <c r="B47" s="9">
        <f aca="true" t="shared" si="8" ref="B47:B55">SUMIF($J47:$AS47,"&lt;&gt;",$J$2:$AS$2)</f>
        <v>1100</v>
      </c>
      <c r="C47" s="9">
        <f aca="true" t="shared" si="9" ref="C47:C56">B47*1.15</f>
        <v>1265</v>
      </c>
      <c r="D47" s="10"/>
      <c r="E47" s="10">
        <f t="shared" si="5"/>
        <v>1265</v>
      </c>
      <c r="F47" s="10"/>
      <c r="G47" s="9">
        <v>1265</v>
      </c>
      <c r="H47" s="9"/>
      <c r="I47" s="11">
        <f t="shared" si="6"/>
        <v>0</v>
      </c>
      <c r="J47" s="17"/>
      <c r="K47" s="9"/>
      <c r="L47" s="9"/>
      <c r="M47" s="9"/>
      <c r="N47" s="9"/>
      <c r="O47" s="9">
        <v>38</v>
      </c>
      <c r="P47" s="9"/>
      <c r="Q47" s="9"/>
      <c r="R47" s="9"/>
      <c r="S47" s="9"/>
      <c r="T47" s="9"/>
      <c r="U47" s="9"/>
      <c r="V47" s="9"/>
      <c r="W47" s="9">
        <v>38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14.25">
      <c r="A48" s="9" t="s">
        <v>0</v>
      </c>
      <c r="B48" s="9">
        <f t="shared" si="8"/>
        <v>250</v>
      </c>
      <c r="C48" s="9">
        <f t="shared" si="9"/>
        <v>287.5</v>
      </c>
      <c r="D48" s="10"/>
      <c r="E48" s="10">
        <f t="shared" si="5"/>
        <v>287.5</v>
      </c>
      <c r="F48" s="10">
        <v>300</v>
      </c>
      <c r="G48" s="9"/>
      <c r="H48" s="9"/>
      <c r="I48" s="11">
        <f t="shared" si="6"/>
        <v>-12.5</v>
      </c>
      <c r="J48" s="9"/>
      <c r="K48" s="9"/>
      <c r="L48" s="9">
        <v>38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14.25">
      <c r="A49" s="9" t="s">
        <v>28</v>
      </c>
      <c r="B49" s="9">
        <f t="shared" si="8"/>
        <v>350</v>
      </c>
      <c r="C49" s="9">
        <f t="shared" si="9"/>
        <v>402.49999999999994</v>
      </c>
      <c r="D49" s="10"/>
      <c r="E49" s="10">
        <f t="shared" si="5"/>
        <v>402.49999999999994</v>
      </c>
      <c r="F49" s="10"/>
      <c r="G49" s="9">
        <v>450</v>
      </c>
      <c r="H49" s="9"/>
      <c r="I49" s="11">
        <f t="shared" si="6"/>
        <v>-47.50000000000006</v>
      </c>
      <c r="J49" s="9">
        <v>37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14.25">
      <c r="A50" s="9" t="s">
        <v>24</v>
      </c>
      <c r="B50" s="9">
        <f t="shared" si="8"/>
        <v>250</v>
      </c>
      <c r="C50" s="9">
        <f t="shared" si="9"/>
        <v>287.5</v>
      </c>
      <c r="D50" s="10"/>
      <c r="E50" s="10">
        <f t="shared" si="5"/>
        <v>287.5</v>
      </c>
      <c r="F50" s="10"/>
      <c r="G50" s="9">
        <v>300</v>
      </c>
      <c r="H50" s="9"/>
      <c r="I50" s="11">
        <f t="shared" si="6"/>
        <v>-12.5</v>
      </c>
      <c r="J50" s="9"/>
      <c r="K50" s="9"/>
      <c r="L50" s="9">
        <v>40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ht="14.25">
      <c r="A51" s="9" t="s">
        <v>58</v>
      </c>
      <c r="B51" s="9">
        <f t="shared" si="8"/>
        <v>750</v>
      </c>
      <c r="C51" s="9">
        <f t="shared" si="9"/>
        <v>862.4999999999999</v>
      </c>
      <c r="D51" s="10">
        <f>750/7</f>
        <v>107.14285714285714</v>
      </c>
      <c r="E51" s="10">
        <f t="shared" si="5"/>
        <v>969.642857142857</v>
      </c>
      <c r="F51" s="10"/>
      <c r="G51" s="9"/>
      <c r="H51" s="9"/>
      <c r="I51" s="11">
        <f t="shared" si="6"/>
        <v>969.642857142857</v>
      </c>
      <c r="J51" s="9"/>
      <c r="K51" s="9">
        <v>38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14.25">
      <c r="A52" s="9" t="s">
        <v>10</v>
      </c>
      <c r="B52" s="9">
        <f t="shared" si="8"/>
        <v>550</v>
      </c>
      <c r="C52" s="9">
        <f t="shared" si="9"/>
        <v>632.5</v>
      </c>
      <c r="D52" s="10"/>
      <c r="E52" s="10">
        <f t="shared" si="5"/>
        <v>632.5</v>
      </c>
      <c r="F52" s="10"/>
      <c r="G52" s="9">
        <v>632.5</v>
      </c>
      <c r="H52" s="9"/>
      <c r="I52" s="11">
        <f t="shared" si="6"/>
        <v>0</v>
      </c>
      <c r="J52" s="9"/>
      <c r="K52" s="9"/>
      <c r="L52" s="9"/>
      <c r="M52" s="9"/>
      <c r="N52" s="9"/>
      <c r="O52" s="9">
        <v>40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14.25">
      <c r="A53" s="9"/>
      <c r="B53" s="9">
        <f t="shared" si="8"/>
        <v>0</v>
      </c>
      <c r="C53" s="9">
        <f t="shared" si="9"/>
        <v>0</v>
      </c>
      <c r="D53" s="10"/>
      <c r="E53" s="10">
        <f t="shared" si="5"/>
        <v>0</v>
      </c>
      <c r="F53" s="10"/>
      <c r="G53" s="9"/>
      <c r="H53" s="9"/>
      <c r="I53" s="11">
        <f t="shared" si="6"/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14.25">
      <c r="A54" s="9"/>
      <c r="B54" s="9">
        <f t="shared" si="8"/>
        <v>0</v>
      </c>
      <c r="C54" s="9">
        <f t="shared" si="9"/>
        <v>0</v>
      </c>
      <c r="D54" s="10"/>
      <c r="E54" s="10">
        <f t="shared" si="5"/>
        <v>0</v>
      </c>
      <c r="F54" s="10"/>
      <c r="G54" s="9"/>
      <c r="H54" s="9"/>
      <c r="I54" s="11">
        <f t="shared" si="6"/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14.25">
      <c r="A55" s="9"/>
      <c r="B55" s="9">
        <f t="shared" si="8"/>
        <v>0</v>
      </c>
      <c r="C55" s="9">
        <f t="shared" si="9"/>
        <v>0</v>
      </c>
      <c r="D55" s="10"/>
      <c r="E55" s="10">
        <f t="shared" si="5"/>
        <v>0</v>
      </c>
      <c r="F55" s="10"/>
      <c r="G55" s="9"/>
      <c r="H55" s="9"/>
      <c r="I55" s="11">
        <f t="shared" si="6"/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15">
      <c r="A56" s="13" t="s">
        <v>32</v>
      </c>
      <c r="B56" s="9">
        <f>SUMIF($J56:$AS56,"&lt;&gt;",$J$2:$AS$2)+750+250+200</f>
        <v>2750</v>
      </c>
      <c r="C56" s="9">
        <f t="shared" si="9"/>
        <v>3162.4999999999995</v>
      </c>
      <c r="D56" s="14"/>
      <c r="E56" s="14">
        <f t="shared" si="5"/>
        <v>3162.4999999999995</v>
      </c>
      <c r="F56" s="14"/>
      <c r="G56" s="14"/>
      <c r="H56" s="9"/>
      <c r="I56" s="15">
        <f t="shared" si="6"/>
        <v>3162.4999999999995</v>
      </c>
      <c r="J56" s="13">
        <v>36</v>
      </c>
      <c r="K56" s="13" t="s">
        <v>7</v>
      </c>
      <c r="L56" s="13" t="s">
        <v>40</v>
      </c>
      <c r="M56" s="13" t="s">
        <v>70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ht="15">
      <c r="A57" s="9" t="s">
        <v>33</v>
      </c>
      <c r="B57" s="9"/>
      <c r="C57" s="9"/>
      <c r="D57" s="10"/>
      <c r="E57" s="10"/>
      <c r="F57" s="10"/>
      <c r="G57" s="10"/>
      <c r="H57" s="9"/>
      <c r="I57" s="11"/>
      <c r="J57" s="16">
        <v>10</v>
      </c>
      <c r="K57" s="16">
        <v>8</v>
      </c>
      <c r="L57" s="16">
        <v>10</v>
      </c>
      <c r="M57" s="16">
        <v>12</v>
      </c>
      <c r="N57" s="16">
        <v>2</v>
      </c>
      <c r="O57" s="16">
        <v>3</v>
      </c>
      <c r="P57" s="16">
        <v>3</v>
      </c>
      <c r="Q57" s="16">
        <v>1</v>
      </c>
      <c r="R57" s="16">
        <v>3</v>
      </c>
      <c r="S57" s="16">
        <v>1</v>
      </c>
      <c r="T57" s="16">
        <v>1</v>
      </c>
      <c r="U57" s="16">
        <v>3</v>
      </c>
      <c r="V57" s="16">
        <v>1</v>
      </c>
      <c r="W57" s="16">
        <v>2</v>
      </c>
      <c r="X57" s="16">
        <v>2</v>
      </c>
      <c r="Y57" s="16">
        <v>1</v>
      </c>
      <c r="Z57" s="16">
        <v>2</v>
      </c>
      <c r="AA57" s="16">
        <v>1</v>
      </c>
      <c r="AB57" s="16">
        <v>1</v>
      </c>
      <c r="AC57" s="16">
        <v>2</v>
      </c>
      <c r="AD57" s="16"/>
      <c r="AE57" s="16"/>
      <c r="AF57" s="16"/>
      <c r="AG57" s="16"/>
      <c r="AH57" s="16"/>
      <c r="AI57" s="16"/>
      <c r="AJ57" s="16"/>
      <c r="AK57" s="16">
        <v>1</v>
      </c>
      <c r="AL57" s="16">
        <v>2</v>
      </c>
    </row>
    <row r="58" spans="1:38" ht="14.25">
      <c r="A58" s="9" t="s">
        <v>34</v>
      </c>
      <c r="B58" s="9"/>
      <c r="C58" s="9"/>
      <c r="D58" s="9"/>
      <c r="E58" s="9"/>
      <c r="F58" s="9"/>
      <c r="G58" s="9"/>
      <c r="H58" s="9"/>
      <c r="I58" s="9"/>
      <c r="J58" s="12"/>
      <c r="K58" s="12" t="s">
        <v>73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2012-05-19T04:02:59Z</dcterms:modified>
  <cp:category/>
  <cp:version/>
  <cp:contentType/>
  <cp:contentStatus/>
</cp:coreProperties>
</file>