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<sst xmlns="http://schemas.openxmlformats.org/spreadsheetml/2006/main" count="38" uniqueCount="38">
  <si>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</si>
  <si>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</si>
  <si>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</si>
  <si>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</si>
  <si>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</si>
  <si>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</si>
  <si>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</si>
  <si>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</si>
  <si>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</si>
  <si>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</si>
  <si>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Пламя_NSK</t>
  </si>
  <si>
    <t>гуля79</t>
  </si>
  <si>
    <t xml:space="preserve">ЕЛЕНА МАКСИМОВА </t>
  </si>
  <si>
    <t>*MARINA*</t>
  </si>
  <si>
    <t>ЕленаElena2012</t>
  </si>
  <si>
    <t xml:space="preserve">rijik </t>
  </si>
  <si>
    <t>http</t>
  </si>
  <si>
    <t>Ирина1977</t>
  </si>
  <si>
    <t>stroka</t>
  </si>
  <si>
    <t xml:space="preserve">Larorl </t>
  </si>
  <si>
    <t>Италька</t>
  </si>
  <si>
    <t xml:space="preserve">Йоася </t>
  </si>
  <si>
    <t>KAUF</t>
  </si>
  <si>
    <t>НаSтеньКа</t>
  </si>
  <si>
    <t>Devchonki</t>
  </si>
  <si>
    <t>Lora1973</t>
  </si>
  <si>
    <t>Eileen</t>
  </si>
  <si>
    <t xml:space="preserve">Muginowa </t>
  </si>
  <si>
    <t>SMaryD</t>
  </si>
  <si>
    <t>Irinka-808</t>
  </si>
  <si>
    <t xml:space="preserve">LaikA </t>
  </si>
  <si>
    <t>Я</t>
  </si>
  <si>
    <t xml:space="preserve">na81ta </t>
  </si>
  <si>
    <t>Ленточка77</t>
  </si>
  <si>
    <t>мна</t>
  </si>
  <si>
    <t xml:space="preserve">mard </t>
  </si>
  <si>
    <r>
      <t>Добрая Мамуля</t>
    </r>
    <r>
      <rPr>
        <sz val="8"/>
        <color indexed="8"/>
        <rFont val="Verdana"/>
        <family val="2"/>
      </rPr>
      <t xml:space="preserve"> </t>
    </r>
  </si>
  <si>
    <t xml:space="preserve">учла возврат по недопоставке 176 руб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</si>
</sst>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8" fontId="37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/>
    </xf>
    <xf numFmtId="8" fontId="48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8" fontId="49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 wrapText="1"/>
    </xf>
    <xf numFmtId="164" fontId="3" fillId="0" borderId="10" xfId="6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5" fontId="48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8" fontId="51" fillId="0" borderId="10" xfId="0" applyNumberFormat="1" applyFont="1" applyBorder="1" applyAlignment="1">
      <alignment horizontal="center" wrapText="1"/>
    </xf>
    <xf numFmtId="0" fontId="50" fillId="0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6" zoomScaleNormal="96" zoomScalePageLayoutView="0" workbookViewId="0" topLeftCell="A1">
      <selection activeCell="I37" sqref="I36:I37"/>
    </sheetView>
  </sheetViews>
  <sheetFormatPr defaultColWidth="9.140625" defaultRowHeight="15"/>
  <cols>
    <col min="1" max="1" width="25.7109375" style="1" customWidth="1"/>
    <col min="2" max="2" width="12.7109375" style="0" customWidth="1"/>
    <col min="3" max="3" width="19.28125" style="0" customWidth="1"/>
    <col min="4" max="4" width="18.8515625" style="0" customWidth="1"/>
    <col min="5" max="5" width="16.140625" style="0" customWidth="1"/>
    <col min="6" max="6" width="13.8515625" style="2" customWidth="1"/>
    <col min="7" max="7" width="15.57421875" style="0" customWidth="1"/>
    <col min="8" max="8" width="25.421875" style="3" customWidth="1"/>
    <col min="9" max="9" width="72.57421875" style="0" customWidth="1"/>
  </cols>
  <sheetData>
    <row r="1" spans="1:8" ht="15">
      <c r="A1" s="4" t="s">
        <v>7</v>
      </c>
      <c r="B1" s="5">
        <v>12000</v>
      </c>
      <c r="C1" s="4"/>
      <c r="D1" s="4"/>
      <c r="E1" s="4"/>
      <c r="F1" s="5"/>
      <c r="G1" s="4"/>
      <c r="H1" s="6"/>
    </row>
    <row r="2" spans="1:8" ht="15">
      <c r="A2" s="4" t="s">
        <v>6</v>
      </c>
      <c r="B2" s="5">
        <v>55.87</v>
      </c>
      <c r="C2" s="5"/>
      <c r="D2" s="4"/>
      <c r="E2" s="4"/>
      <c r="F2" s="5"/>
      <c r="G2" s="4"/>
      <c r="H2" s="6"/>
    </row>
    <row r="3" spans="1:8" ht="15">
      <c r="A3" s="7"/>
      <c r="B3" s="5"/>
      <c r="C3" s="5"/>
      <c r="D3" s="4"/>
      <c r="E3" s="4"/>
      <c r="F3" s="5"/>
      <c r="G3" s="4"/>
      <c r="H3" s="6"/>
    </row>
    <row r="4" spans="1:8" ht="51.75" customHeight="1">
      <c r="A4" s="8" t="s">
        <v>0</v>
      </c>
      <c r="B4" s="9" t="s">
        <v>1</v>
      </c>
      <c r="C4" s="9" t="s">
        <v>8</v>
      </c>
      <c r="D4" s="9" t="s">
        <v>9</v>
      </c>
      <c r="E4" s="9" t="s">
        <v>5</v>
      </c>
      <c r="F4" s="10" t="s">
        <v>2</v>
      </c>
      <c r="G4" s="9" t="s">
        <v>4</v>
      </c>
      <c r="H4" s="11" t="s">
        <v>3</v>
      </c>
    </row>
    <row r="5" spans="1:8" ht="19.5" customHeight="1">
      <c r="A5" s="18" t="s">
        <v>12</v>
      </c>
      <c r="B5" s="12">
        <v>3</v>
      </c>
      <c r="C5" s="13">
        <f>4048</f>
        <v>4048</v>
      </c>
      <c r="D5" s="13">
        <f>B5*B2</f>
        <v>167.60999999999999</v>
      </c>
      <c r="E5" s="19">
        <f>C5+C5*0.15</f>
        <v>4655.2</v>
      </c>
      <c r="F5" s="17">
        <v>4048</v>
      </c>
      <c r="G5" s="14">
        <f>E5+D5</f>
        <v>4822.8099999999995</v>
      </c>
      <c r="H5" s="27">
        <f>F5-G5</f>
        <v>-774.8099999999995</v>
      </c>
    </row>
    <row r="6" spans="1:9" ht="19.5" customHeight="1">
      <c r="A6" s="18" t="s">
        <v>13</v>
      </c>
      <c r="B6" s="15">
        <v>8</v>
      </c>
      <c r="C6" s="16">
        <f>1945+2354+2646</f>
        <v>6945</v>
      </c>
      <c r="D6" s="13">
        <f>B6*B2</f>
        <v>446.96</v>
      </c>
      <c r="E6" s="17">
        <f>C6+C6*0.1</f>
        <v>7639.5</v>
      </c>
      <c r="F6" s="17">
        <v>7640</v>
      </c>
      <c r="G6" s="14">
        <f aca="true" t="shared" si="0" ref="G6:G30">E6+D6</f>
        <v>8086.46</v>
      </c>
      <c r="H6" s="27">
        <f aca="true" t="shared" si="1" ref="H6:H31">F6-G6</f>
        <v>-446.46000000000004</v>
      </c>
      <c r="I6" s="2"/>
    </row>
    <row r="7" spans="1:9" ht="27" customHeight="1">
      <c r="A7" s="18" t="s">
        <v>14</v>
      </c>
      <c r="B7" s="15">
        <v>16</v>
      </c>
      <c r="C7" s="16">
        <f>100*6+100*9+1193*5+9637+1457*2</f>
        <v>20016</v>
      </c>
      <c r="D7" s="13">
        <f>B7*B2</f>
        <v>893.92</v>
      </c>
      <c r="E7" s="20">
        <f>C7+C7*0.1</f>
        <v>22017.6</v>
      </c>
      <c r="F7" s="17">
        <v>22017.6</v>
      </c>
      <c r="G7" s="14">
        <f t="shared" si="0"/>
        <v>22911.519999999997</v>
      </c>
      <c r="H7" s="27">
        <f t="shared" si="1"/>
        <v>-893.9199999999983</v>
      </c>
      <c r="I7" s="2"/>
    </row>
    <row r="8" spans="1:9" ht="15.75" customHeight="1">
      <c r="A8" s="18" t="s">
        <v>10</v>
      </c>
      <c r="B8" s="15">
        <v>2</v>
      </c>
      <c r="C8" s="16">
        <f>100*9</f>
        <v>900</v>
      </c>
      <c r="D8" s="13">
        <f>B8*B2</f>
        <v>111.74</v>
      </c>
      <c r="E8" s="20">
        <f>C8+C8*0.15</f>
        <v>1035</v>
      </c>
      <c r="F8" s="17">
        <v>1035</v>
      </c>
      <c r="G8" s="14">
        <f t="shared" si="0"/>
        <v>1146.74</v>
      </c>
      <c r="H8" s="27">
        <f t="shared" si="1"/>
        <v>-111.74000000000001</v>
      </c>
      <c r="I8" s="2"/>
    </row>
    <row r="9" spans="1:9" ht="15">
      <c r="A9" s="18" t="s">
        <v>15</v>
      </c>
      <c r="B9" s="15">
        <v>3</v>
      </c>
      <c r="C9" s="16">
        <f>2736</f>
        <v>2736</v>
      </c>
      <c r="D9" s="13">
        <f>B9*B2</f>
        <v>167.60999999999999</v>
      </c>
      <c r="E9" s="20">
        <f>C9+C9*0.15</f>
        <v>3146.4</v>
      </c>
      <c r="F9" s="17">
        <v>3146</v>
      </c>
      <c r="G9" s="14">
        <f t="shared" si="0"/>
        <v>3314.01</v>
      </c>
      <c r="H9" s="27">
        <f t="shared" si="1"/>
        <v>-168.01000000000022</v>
      </c>
      <c r="I9" s="2"/>
    </row>
    <row r="10" spans="1:8" ht="15">
      <c r="A10" s="18" t="s">
        <v>11</v>
      </c>
      <c r="B10" s="25">
        <v>12</v>
      </c>
      <c r="C10" s="21">
        <f>9196+524*7+27*10</f>
        <v>13134</v>
      </c>
      <c r="D10" s="13">
        <f>B10*B2</f>
        <v>670.4399999999999</v>
      </c>
      <c r="E10" s="20">
        <f aca="true" t="shared" si="2" ref="E10:E30">C10+C10*0.1</f>
        <v>14447.4</v>
      </c>
      <c r="F10" s="23">
        <v>14500</v>
      </c>
      <c r="G10" s="14">
        <f t="shared" si="0"/>
        <v>15117.84</v>
      </c>
      <c r="H10" s="27">
        <f t="shared" si="1"/>
        <v>-617.8400000000001</v>
      </c>
    </row>
    <row r="11" spans="1:8" ht="15">
      <c r="A11" s="18" t="s">
        <v>16</v>
      </c>
      <c r="B11" s="25">
        <v>9</v>
      </c>
      <c r="C11" s="21">
        <f>454+7848</f>
        <v>8302</v>
      </c>
      <c r="D11" s="13">
        <f>B11*B2</f>
        <v>502.83</v>
      </c>
      <c r="E11" s="20">
        <f t="shared" si="2"/>
        <v>9132.2</v>
      </c>
      <c r="F11" s="23">
        <v>9132</v>
      </c>
      <c r="G11" s="14">
        <f t="shared" si="0"/>
        <v>9635.03</v>
      </c>
      <c r="H11" s="27">
        <f t="shared" si="1"/>
        <v>-503.03000000000065</v>
      </c>
    </row>
    <row r="12" spans="1:8" ht="15">
      <c r="A12" s="18" t="s">
        <v>17</v>
      </c>
      <c r="B12" s="24">
        <v>6</v>
      </c>
      <c r="C12" s="21">
        <f>9199</f>
        <v>9199</v>
      </c>
      <c r="D12" s="13">
        <f>B12*B2</f>
        <v>335.21999999999997</v>
      </c>
      <c r="E12" s="20">
        <f t="shared" si="2"/>
        <v>10118.9</v>
      </c>
      <c r="F12" s="23">
        <v>10200</v>
      </c>
      <c r="G12" s="14">
        <f t="shared" si="0"/>
        <v>10454.119999999999</v>
      </c>
      <c r="H12" s="27">
        <f t="shared" si="1"/>
        <v>-254.11999999999898</v>
      </c>
    </row>
    <row r="13" spans="1:8" ht="15">
      <c r="A13" s="18" t="s">
        <v>18</v>
      </c>
      <c r="B13" s="25">
        <v>4</v>
      </c>
      <c r="C13" s="21">
        <f>2599</f>
        <v>2599</v>
      </c>
      <c r="D13" s="13">
        <f>B13*B2</f>
        <v>223.48</v>
      </c>
      <c r="E13" s="20">
        <f>C13+C13*0.15</f>
        <v>2988.85</v>
      </c>
      <c r="F13" s="23">
        <v>3000</v>
      </c>
      <c r="G13" s="14">
        <f t="shared" si="0"/>
        <v>3212.33</v>
      </c>
      <c r="H13" s="27">
        <f t="shared" si="1"/>
        <v>-212.32999999999993</v>
      </c>
    </row>
    <row r="14" spans="1:8" ht="15">
      <c r="A14" s="18" t="s">
        <v>19</v>
      </c>
      <c r="B14" s="25">
        <v>2</v>
      </c>
      <c r="C14" s="21">
        <f>1610</f>
        <v>1610</v>
      </c>
      <c r="D14" s="13">
        <f>B14*B2</f>
        <v>111.74</v>
      </c>
      <c r="E14" s="20">
        <f>C14+C14*0.15</f>
        <v>1851.5</v>
      </c>
      <c r="F14" s="23">
        <v>1700</v>
      </c>
      <c r="G14" s="14">
        <f t="shared" si="0"/>
        <v>1963.24</v>
      </c>
      <c r="H14" s="27">
        <f t="shared" si="1"/>
        <v>-263.24</v>
      </c>
    </row>
    <row r="15" spans="1:8" ht="15">
      <c r="A15" s="18" t="s">
        <v>20</v>
      </c>
      <c r="B15" s="25">
        <v>13.6</v>
      </c>
      <c r="C15" s="21">
        <f>3599+5710</f>
        <v>9309</v>
      </c>
      <c r="D15" s="13">
        <f>B15*B2</f>
        <v>759.832</v>
      </c>
      <c r="E15" s="20">
        <f t="shared" si="2"/>
        <v>10239.9</v>
      </c>
      <c r="F15" s="23">
        <v>10240</v>
      </c>
      <c r="G15" s="14">
        <f t="shared" si="0"/>
        <v>10999.732</v>
      </c>
      <c r="H15" s="27">
        <f t="shared" si="1"/>
        <v>-759.732</v>
      </c>
    </row>
    <row r="16" spans="1:8" ht="15">
      <c r="A16" s="18" t="s">
        <v>21</v>
      </c>
      <c r="B16" s="25">
        <v>3</v>
      </c>
      <c r="C16" s="21">
        <f>1585+1609</f>
        <v>3194</v>
      </c>
      <c r="D16" s="13">
        <f>B16*B2</f>
        <v>167.60999999999999</v>
      </c>
      <c r="E16" s="20">
        <f>C16+C16*0.15</f>
        <v>3673.1</v>
      </c>
      <c r="F16" s="23">
        <v>3700</v>
      </c>
      <c r="G16" s="14">
        <f t="shared" si="0"/>
        <v>3840.71</v>
      </c>
      <c r="H16" s="27">
        <f t="shared" si="1"/>
        <v>-140.71000000000004</v>
      </c>
    </row>
    <row r="17" spans="1:8" ht="15">
      <c r="A17" s="18" t="s">
        <v>22</v>
      </c>
      <c r="B17" s="25">
        <v>13</v>
      </c>
      <c r="C17" s="21">
        <f>3958+2070</f>
        <v>6028</v>
      </c>
      <c r="D17" s="13">
        <f>B17*B2</f>
        <v>726.31</v>
      </c>
      <c r="E17" s="20">
        <f t="shared" si="2"/>
        <v>6630.8</v>
      </c>
      <c r="F17" s="23">
        <v>6630.8</v>
      </c>
      <c r="G17" s="14">
        <f t="shared" si="0"/>
        <v>7357.110000000001</v>
      </c>
      <c r="H17" s="27">
        <f t="shared" si="1"/>
        <v>-726.3100000000004</v>
      </c>
    </row>
    <row r="18" spans="1:9" ht="15">
      <c r="A18" s="18" t="s">
        <v>23</v>
      </c>
      <c r="B18" s="25">
        <v>7</v>
      </c>
      <c r="C18" s="21">
        <f>2017+56*5+217*5+217*8+96*3+27*5+32*5+15*8</f>
        <v>5821</v>
      </c>
      <c r="D18" s="13">
        <f>B18*B2</f>
        <v>391.09</v>
      </c>
      <c r="E18" s="20">
        <f t="shared" si="2"/>
        <v>6403.1</v>
      </c>
      <c r="F18" s="23">
        <v>6403</v>
      </c>
      <c r="G18" s="14">
        <f t="shared" si="0"/>
        <v>6794.1900000000005</v>
      </c>
      <c r="H18" s="27">
        <f>F18-G18+176</f>
        <v>-215.1900000000005</v>
      </c>
      <c r="I18" t="s">
        <v>37</v>
      </c>
    </row>
    <row r="19" spans="1:8" ht="15">
      <c r="A19" s="18" t="s">
        <v>24</v>
      </c>
      <c r="B19" s="25">
        <v>13</v>
      </c>
      <c r="C19" s="21">
        <f>1950*5</f>
        <v>9750</v>
      </c>
      <c r="D19" s="13">
        <f>B19*B2</f>
        <v>726.31</v>
      </c>
      <c r="E19" s="20">
        <f t="shared" si="2"/>
        <v>10725</v>
      </c>
      <c r="F19" s="23">
        <v>11000</v>
      </c>
      <c r="G19" s="14">
        <f t="shared" si="0"/>
        <v>11451.31</v>
      </c>
      <c r="H19" s="27">
        <f t="shared" si="1"/>
        <v>-451.3099999999995</v>
      </c>
    </row>
    <row r="20" spans="1:8" ht="15">
      <c r="A20" s="18" t="s">
        <v>25</v>
      </c>
      <c r="B20" s="25">
        <v>1.5</v>
      </c>
      <c r="C20" s="21">
        <f>606*2+46*5</f>
        <v>1442</v>
      </c>
      <c r="D20" s="13">
        <f>B20*B2</f>
        <v>83.80499999999999</v>
      </c>
      <c r="E20" s="20">
        <f>C20+C20*0.15</f>
        <v>1658.3</v>
      </c>
      <c r="F20" s="23">
        <v>1659</v>
      </c>
      <c r="G20" s="14">
        <f t="shared" si="0"/>
        <v>1742.105</v>
      </c>
      <c r="H20" s="27">
        <f t="shared" si="1"/>
        <v>-83.10500000000002</v>
      </c>
    </row>
    <row r="21" spans="1:8" ht="15">
      <c r="A21" s="18" t="s">
        <v>26</v>
      </c>
      <c r="B21" s="25">
        <v>10</v>
      </c>
      <c r="C21" s="21">
        <f>2533+3509+4106</f>
        <v>10148</v>
      </c>
      <c r="D21" s="13">
        <f>B21*B2</f>
        <v>558.6999999999999</v>
      </c>
      <c r="E21" s="20">
        <f t="shared" si="2"/>
        <v>11162.8</v>
      </c>
      <c r="F21" s="23">
        <v>11162.8</v>
      </c>
      <c r="G21" s="14">
        <f t="shared" si="0"/>
        <v>11721.5</v>
      </c>
      <c r="H21" s="27">
        <f t="shared" si="1"/>
        <v>-558.7000000000007</v>
      </c>
    </row>
    <row r="22" spans="1:8" ht="15">
      <c r="A22" s="18" t="s">
        <v>27</v>
      </c>
      <c r="B22" s="25">
        <v>3</v>
      </c>
      <c r="C22" s="21">
        <f>2225</f>
        <v>2225</v>
      </c>
      <c r="D22" s="13">
        <f>B22*B2</f>
        <v>167.60999999999999</v>
      </c>
      <c r="E22" s="20">
        <f>C22+C22*0.15</f>
        <v>2558.75</v>
      </c>
      <c r="F22" s="23">
        <v>2560</v>
      </c>
      <c r="G22" s="14">
        <f t="shared" si="0"/>
        <v>2726.36</v>
      </c>
      <c r="H22" s="27">
        <f t="shared" si="1"/>
        <v>-166.36000000000013</v>
      </c>
    </row>
    <row r="23" spans="1:8" ht="15">
      <c r="A23" s="18" t="s">
        <v>28</v>
      </c>
      <c r="B23" s="25">
        <v>11</v>
      </c>
      <c r="C23" s="21">
        <f>604*2+2064+1046+2984</f>
        <v>7302</v>
      </c>
      <c r="D23" s="13">
        <f>B23*B2</f>
        <v>614.5699999999999</v>
      </c>
      <c r="E23" s="20">
        <f t="shared" si="2"/>
        <v>8032.2</v>
      </c>
      <c r="F23" s="23">
        <v>8033</v>
      </c>
      <c r="G23" s="14">
        <f t="shared" si="0"/>
        <v>8646.77</v>
      </c>
      <c r="H23" s="27">
        <f t="shared" si="1"/>
        <v>-613.7700000000004</v>
      </c>
    </row>
    <row r="24" spans="1:8" ht="15">
      <c r="A24" s="18" t="s">
        <v>29</v>
      </c>
      <c r="B24" s="25">
        <v>10</v>
      </c>
      <c r="C24" s="21">
        <f>4186+805*2</f>
        <v>5796</v>
      </c>
      <c r="D24" s="13">
        <f>B24*B2</f>
        <v>558.6999999999999</v>
      </c>
      <c r="E24" s="20">
        <f t="shared" si="2"/>
        <v>6375.6</v>
      </c>
      <c r="F24" s="23">
        <v>6375.6</v>
      </c>
      <c r="G24" s="14">
        <f t="shared" si="0"/>
        <v>6934.3</v>
      </c>
      <c r="H24" s="27">
        <f t="shared" si="1"/>
        <v>-558.6999999999998</v>
      </c>
    </row>
    <row r="25" spans="1:8" ht="15">
      <c r="A25" s="18" t="s">
        <v>30</v>
      </c>
      <c r="B25" s="25">
        <v>9</v>
      </c>
      <c r="C25" s="21">
        <f>1069*2+3146+922*2</f>
        <v>7128</v>
      </c>
      <c r="D25" s="13">
        <f>B25*B2</f>
        <v>502.83</v>
      </c>
      <c r="E25" s="20">
        <f t="shared" si="2"/>
        <v>7840.8</v>
      </c>
      <c r="F25" s="22">
        <v>7841</v>
      </c>
      <c r="G25" s="14">
        <f t="shared" si="0"/>
        <v>8343.630000000001</v>
      </c>
      <c r="H25" s="27">
        <f t="shared" si="1"/>
        <v>-502.630000000001</v>
      </c>
    </row>
    <row r="26" spans="1:8" ht="15">
      <c r="A26" s="18" t="s">
        <v>32</v>
      </c>
      <c r="B26" s="25">
        <v>8</v>
      </c>
      <c r="C26" s="21">
        <f>3698+2262</f>
        <v>5960</v>
      </c>
      <c r="D26" s="13">
        <f>B26*B2</f>
        <v>446.96</v>
      </c>
      <c r="E26" s="20">
        <f t="shared" si="2"/>
        <v>6556</v>
      </c>
      <c r="F26" s="22">
        <v>6556</v>
      </c>
      <c r="G26" s="14">
        <f t="shared" si="0"/>
        <v>7002.96</v>
      </c>
      <c r="H26" s="27">
        <f t="shared" si="1"/>
        <v>-446.96000000000004</v>
      </c>
    </row>
    <row r="27" spans="1:8" ht="15">
      <c r="A27" s="18" t="s">
        <v>33</v>
      </c>
      <c r="B27" s="25">
        <v>1</v>
      </c>
      <c r="C27" s="21">
        <f>1095</f>
        <v>1095</v>
      </c>
      <c r="D27" s="13">
        <f>B27*B2</f>
        <v>55.87</v>
      </c>
      <c r="E27" s="20">
        <f>C27+C27*0.15</f>
        <v>1259.25</v>
      </c>
      <c r="F27" s="22">
        <v>1259.25</v>
      </c>
      <c r="G27" s="14">
        <f t="shared" si="0"/>
        <v>1315.12</v>
      </c>
      <c r="H27" s="27">
        <f t="shared" si="1"/>
        <v>-55.86999999999989</v>
      </c>
    </row>
    <row r="28" spans="1:8" ht="15">
      <c r="A28" s="18" t="s">
        <v>34</v>
      </c>
      <c r="B28" s="25">
        <v>25.5</v>
      </c>
      <c r="C28" s="21">
        <f>3149+3806+2413*2+3566</f>
        <v>15347</v>
      </c>
      <c r="D28" s="13">
        <f>B28*B2</f>
        <v>1424.685</v>
      </c>
      <c r="E28" s="20">
        <f t="shared" si="2"/>
        <v>16881.7</v>
      </c>
      <c r="F28" s="22">
        <v>16881.7</v>
      </c>
      <c r="G28" s="14">
        <f t="shared" si="0"/>
        <v>18306.385000000002</v>
      </c>
      <c r="H28" s="27">
        <f t="shared" si="1"/>
        <v>-1424.6850000000013</v>
      </c>
    </row>
    <row r="29" spans="1:8" ht="15">
      <c r="A29" s="18" t="s">
        <v>35</v>
      </c>
      <c r="B29" s="25">
        <v>9</v>
      </c>
      <c r="C29" s="21">
        <f>1920*2+2827</f>
        <v>6667</v>
      </c>
      <c r="D29" s="13">
        <f>B29*B2</f>
        <v>502.83</v>
      </c>
      <c r="E29" s="20">
        <f t="shared" si="2"/>
        <v>7333.7</v>
      </c>
      <c r="F29" s="22">
        <f>3000+3000+1335</f>
        <v>7335</v>
      </c>
      <c r="G29" s="14">
        <f t="shared" si="0"/>
        <v>7836.53</v>
      </c>
      <c r="H29" s="27">
        <f t="shared" si="1"/>
        <v>-501.52999999999975</v>
      </c>
    </row>
    <row r="30" spans="1:8" ht="15">
      <c r="A30" s="31" t="s">
        <v>36</v>
      </c>
      <c r="B30" s="25">
        <v>7.2</v>
      </c>
      <c r="C30" s="21">
        <f>3576+574*3+1034</f>
        <v>6332</v>
      </c>
      <c r="D30" s="13">
        <f>B30*B2</f>
        <v>402.264</v>
      </c>
      <c r="E30" s="20">
        <f t="shared" si="2"/>
        <v>6965.2</v>
      </c>
      <c r="F30" s="22">
        <v>7255</v>
      </c>
      <c r="G30" s="14">
        <f t="shared" si="0"/>
        <v>7367.464</v>
      </c>
      <c r="H30" s="27">
        <f t="shared" si="1"/>
        <v>-112.46399999999994</v>
      </c>
    </row>
    <row r="31" spans="1:8" ht="15">
      <c r="A31" s="28" t="s">
        <v>31</v>
      </c>
      <c r="B31" s="25">
        <v>5</v>
      </c>
      <c r="C31" s="21">
        <f>2743+829*2</f>
        <v>4401</v>
      </c>
      <c r="D31" s="13">
        <f>B31*B2</f>
        <v>279.34999999999997</v>
      </c>
      <c r="E31" s="22"/>
      <c r="F31" s="30"/>
      <c r="G31" s="29"/>
      <c r="H31" s="27"/>
    </row>
    <row r="32" spans="3:5" ht="15">
      <c r="C32" s="26"/>
      <c r="D32" s="26"/>
      <c r="E32" s="26"/>
    </row>
    <row r="33" ht="15">
      <c r="G33" s="26"/>
    </row>
    <row r="35" ht="15">
      <c r="E35" s="26"/>
    </row>
    <row r="36" ht="15">
      <c r="G36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</cp:lastModifiedBy>
  <dcterms:created xsi:type="dcterms:W3CDTF">2011-01-22T04:40:36Z</dcterms:created>
  <dcterms:modified xsi:type="dcterms:W3CDTF">2013-01-26T18:35:55Z</dcterms:modified>
  <cp:category/>
  <cp:version/>
  <cp:contentType/>
  <cp:contentStatus/>
</cp:coreProperties>
</file>