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<sst xmlns="http://schemas.openxmlformats.org/spreadsheetml/2006/main" count="33" uniqueCount="33">
  <si>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ник</t>
  </si>
  <si>
    <t>вес товара</t>
  </si>
  <si>
    <t>сдано</t>
  </si>
  <si>
    <t>итого</t>
  </si>
  <si>
    <t>сумма с Орг+ТР</t>
  </si>
  <si>
    <t>к оплате с ОРГ</t>
  </si>
  <si>
    <t>Цена за кг.</t>
  </si>
  <si>
    <t>Цена доставки</t>
  </si>
  <si>
    <t>Цена товара</t>
  </si>
  <si>
    <t>Цена за доставку товара</t>
  </si>
  <si>
    <t>У_Ольга1974</t>
  </si>
  <si>
    <t>Танич7</t>
  </si>
  <si>
    <t>Анюткины глазки</t>
  </si>
  <si>
    <t>Anutkinskaya</t>
  </si>
  <si>
    <t>solnce~</t>
  </si>
  <si>
    <t>*юла*</t>
  </si>
  <si>
    <t>FICHка</t>
  </si>
  <si>
    <t>LudaI</t>
  </si>
  <si>
    <t>linochka7</t>
  </si>
  <si>
    <t>svetlako</t>
  </si>
  <si>
    <t>Yulcha</t>
  </si>
  <si>
    <t>Мамашка Т</t>
  </si>
  <si>
    <t>ТаняшкА</t>
  </si>
  <si>
    <t>AlenaX</t>
  </si>
  <si>
    <t xml:space="preserve">Марча </t>
  </si>
  <si>
    <t>Маргарит_ка</t>
  </si>
  <si>
    <t>сесе</t>
  </si>
  <si>
    <t>Томочка50</t>
  </si>
  <si>
    <t>Merilend</t>
  </si>
  <si>
    <t>Alenushka72</t>
  </si>
  <si>
    <t>ivanovan</t>
  </si>
  <si>
    <t>(в т.ч 30 руб межгород)</t>
  </si>
  <si>
    <t xml:space="preserve">(в т.ч.100 руб межгород)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</si>
</sst>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;[Red]#,##0.0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8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5" fontId="3" fillId="0" borderId="10" xfId="0" applyNumberFormat="1" applyFont="1" applyBorder="1" applyAlignment="1">
      <alignment/>
    </xf>
    <xf numFmtId="165" fontId="40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/>
    </xf>
    <xf numFmtId="165" fontId="31" fillId="0" borderId="10" xfId="0" applyNumberFormat="1" applyFont="1" applyBorder="1" applyAlignment="1">
      <alignment/>
    </xf>
    <xf numFmtId="165" fontId="4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/>
    </xf>
    <xf numFmtId="164" fontId="3" fillId="0" borderId="10" xfId="58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1" fillId="0" borderId="10" xfId="0" applyNumberFormat="1" applyFont="1" applyBorder="1" applyAlignment="1">
      <alignment/>
    </xf>
    <xf numFmtId="165" fontId="31" fillId="0" borderId="10" xfId="0" applyNumberFormat="1" applyFont="1" applyBorder="1" applyAlignment="1">
      <alignment/>
    </xf>
    <xf numFmtId="7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164" fontId="31" fillId="0" borderId="10" xfId="0" applyNumberFormat="1" applyFont="1" applyBorder="1" applyAlignment="1">
      <alignment/>
    </xf>
    <xf numFmtId="8" fontId="0" fillId="0" borderId="0" xfId="0" applyNumberFormat="1" applyAlignment="1">
      <alignment/>
    </xf>
    <xf numFmtId="6" fontId="5" fillId="0" borderId="10" xfId="0" applyNumberFormat="1" applyFont="1" applyBorder="1" applyAlignment="1">
      <alignment/>
    </xf>
    <xf numFmtId="8" fontId="5" fillId="0" borderId="10" xfId="0" applyNumberFormat="1" applyFont="1" applyBorder="1" applyAlignment="1">
      <alignment/>
    </xf>
    <xf numFmtId="0" fontId="40" fillId="0" borderId="10" xfId="0" applyFont="1" applyFill="1" applyBorder="1" applyAlignment="1">
      <alignment/>
    </xf>
    <xf numFmtId="164" fontId="3" fillId="0" borderId="1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165" fontId="31" fillId="0" borderId="10" xfId="0" applyNumberFormat="1" applyFont="1" applyBorder="1" applyAlignment="1">
      <alignment horizontal="center"/>
    </xf>
    <xf numFmtId="7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66" fontId="41" fillId="0" borderId="10" xfId="0" applyNumberFormat="1" applyFont="1" applyBorder="1" applyAlignment="1">
      <alignment horizontal="center"/>
    </xf>
    <xf numFmtId="8" fontId="41" fillId="0" borderId="10" xfId="0" applyNumberFormat="1" applyFont="1" applyBorder="1" applyAlignment="1">
      <alignment horizontal="center" wrapText="1"/>
    </xf>
    <xf numFmtId="8" fontId="31" fillId="0" borderId="10" xfId="0" applyNumberFormat="1" applyFont="1" applyBorder="1" applyAlignment="1">
      <alignment horizontal="center"/>
    </xf>
    <xf numFmtId="166" fontId="41" fillId="0" borderId="11" xfId="0" applyNumberFormat="1" applyFont="1" applyBorder="1" applyAlignment="1">
      <alignment horizontal="center"/>
    </xf>
    <xf numFmtId="166" fontId="41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25.7109375" style="2" customWidth="1"/>
    <col min="2" max="2" width="12.7109375" style="0" customWidth="1"/>
    <col min="3" max="3" width="14.421875" style="0" customWidth="1"/>
    <col min="4" max="4" width="18.8515625" style="0" customWidth="1"/>
    <col min="5" max="5" width="16.140625" style="0" customWidth="1"/>
    <col min="6" max="6" width="13.8515625" style="0" customWidth="1"/>
    <col min="7" max="7" width="15.57421875" style="0" customWidth="1"/>
    <col min="8" max="8" width="20.00390625" style="0" customWidth="1"/>
    <col min="9" max="9" width="19.421875" style="0" customWidth="1"/>
    <col min="10" max="10" width="17.28125" style="0" customWidth="1"/>
  </cols>
  <sheetData>
    <row r="1" spans="1:8" ht="15">
      <c r="A1" s="1" t="s">
        <v>7</v>
      </c>
      <c r="B1" s="4">
        <v>7800</v>
      </c>
      <c r="C1" s="1"/>
      <c r="D1" s="1"/>
      <c r="E1" s="1"/>
      <c r="F1" s="1"/>
      <c r="G1" s="1"/>
      <c r="H1" s="1"/>
    </row>
    <row r="2" spans="1:8" ht="15">
      <c r="A2" s="1" t="s">
        <v>6</v>
      </c>
      <c r="B2" s="4">
        <v>70.9</v>
      </c>
      <c r="C2" s="4"/>
      <c r="D2" s="1"/>
      <c r="E2" s="1"/>
      <c r="F2" s="1"/>
      <c r="G2" s="1"/>
      <c r="H2" s="1"/>
    </row>
    <row r="3" spans="1:8" ht="15">
      <c r="A3" s="5"/>
      <c r="B3" s="4"/>
      <c r="C3" s="4"/>
      <c r="D3" s="1"/>
      <c r="E3" s="1"/>
      <c r="F3" s="1"/>
      <c r="G3" s="1"/>
      <c r="H3" s="1"/>
    </row>
    <row r="4" spans="1:8" ht="51.75" customHeight="1">
      <c r="A4" s="6" t="s">
        <v>0</v>
      </c>
      <c r="B4" s="3" t="s">
        <v>1</v>
      </c>
      <c r="C4" s="3" t="s">
        <v>8</v>
      </c>
      <c r="D4" s="3" t="s">
        <v>9</v>
      </c>
      <c r="E4" s="3" t="s">
        <v>5</v>
      </c>
      <c r="F4" s="3" t="s">
        <v>2</v>
      </c>
      <c r="G4" s="3" t="s">
        <v>4</v>
      </c>
      <c r="H4" s="8" t="s">
        <v>3</v>
      </c>
    </row>
    <row r="5" spans="1:8" ht="15.75" customHeight="1">
      <c r="A5" s="7" t="s">
        <v>10</v>
      </c>
      <c r="B5" s="3">
        <v>3</v>
      </c>
      <c r="C5" s="19">
        <v>2659</v>
      </c>
      <c r="D5" s="35">
        <f>B2*B5</f>
        <v>212.70000000000002</v>
      </c>
      <c r="E5" s="22">
        <f>C5+C5*0.15</f>
        <v>3057.85</v>
      </c>
      <c r="F5" s="32">
        <v>3050</v>
      </c>
      <c r="G5" s="36">
        <f>E5+D5</f>
        <v>3270.5499999999997</v>
      </c>
      <c r="H5" s="41">
        <f>F5-G5</f>
        <v>-220.54999999999973</v>
      </c>
    </row>
    <row r="6" spans="1:10" ht="19.5" customHeight="1">
      <c r="A6" s="7" t="s">
        <v>11</v>
      </c>
      <c r="B6" s="20">
        <v>2</v>
      </c>
      <c r="C6" s="19">
        <v>1045</v>
      </c>
      <c r="D6" s="10">
        <f>B6*B2</f>
        <v>141.8</v>
      </c>
      <c r="E6" s="23">
        <f>C6+C6*0.15</f>
        <v>1201.75</v>
      </c>
      <c r="F6" s="32">
        <v>1250</v>
      </c>
      <c r="G6" s="10">
        <f>E6+D6</f>
        <v>1343.55</v>
      </c>
      <c r="H6" s="40">
        <f>F6-G6</f>
        <v>-93.54999999999995</v>
      </c>
      <c r="J6" s="12"/>
    </row>
    <row r="7" spans="1:10" ht="17.25" customHeight="1">
      <c r="A7" s="7" t="s">
        <v>12</v>
      </c>
      <c r="B7" s="20"/>
      <c r="C7" s="19">
        <v>670</v>
      </c>
      <c r="D7" s="10"/>
      <c r="E7" s="15">
        <v>670</v>
      </c>
      <c r="F7" s="32">
        <v>670</v>
      </c>
      <c r="G7" s="10"/>
      <c r="H7" s="40"/>
      <c r="J7" s="12"/>
    </row>
    <row r="8" spans="1:10" ht="15">
      <c r="A8" s="7" t="s">
        <v>13</v>
      </c>
      <c r="B8" s="20">
        <v>1.5</v>
      </c>
      <c r="C8" s="19">
        <f>784+1550</f>
        <v>2334</v>
      </c>
      <c r="D8" s="10">
        <f>B8*B2</f>
        <v>106.35000000000001</v>
      </c>
      <c r="E8" s="23">
        <f>C8+C8*0.15</f>
        <v>2684.1</v>
      </c>
      <c r="F8" s="32">
        <v>2820</v>
      </c>
      <c r="G8" s="10">
        <f aca="true" t="shared" si="0" ref="G8:G24">E8+D8</f>
        <v>2790.45</v>
      </c>
      <c r="H8" s="40">
        <f>G8-F8</f>
        <v>-29.550000000000182</v>
      </c>
      <c r="J8" s="12"/>
    </row>
    <row r="9" spans="1:10" ht="13.5" customHeight="1">
      <c r="A9" s="7" t="s">
        <v>14</v>
      </c>
      <c r="B9" s="20">
        <v>2</v>
      </c>
      <c r="C9" s="14">
        <v>600</v>
      </c>
      <c r="D9" s="10">
        <f>B9*B2</f>
        <v>141.8</v>
      </c>
      <c r="E9" s="24">
        <f>C9+C9*0.15</f>
        <v>690</v>
      </c>
      <c r="F9" s="32">
        <v>700</v>
      </c>
      <c r="G9" s="10">
        <f t="shared" si="0"/>
        <v>831.8</v>
      </c>
      <c r="H9" s="43">
        <f aca="true" t="shared" si="1" ref="H9:H24">F9-G9</f>
        <v>-131.79999999999995</v>
      </c>
      <c r="J9" s="12"/>
    </row>
    <row r="10" spans="1:10" ht="13.5" customHeight="1">
      <c r="A10" s="7" t="s">
        <v>15</v>
      </c>
      <c r="B10" s="20">
        <v>13</v>
      </c>
      <c r="C10" s="14">
        <f>5875+1072+3204</f>
        <v>10151</v>
      </c>
      <c r="D10" s="10">
        <f>B10*B2</f>
        <v>921.7</v>
      </c>
      <c r="E10" s="24">
        <f>C10+C10*0.1</f>
        <v>11166.1</v>
      </c>
      <c r="F10" s="32">
        <v>11400</v>
      </c>
      <c r="G10" s="10">
        <f t="shared" si="0"/>
        <v>12087.800000000001</v>
      </c>
      <c r="H10" s="40">
        <f>F10-G10-100</f>
        <v>-787.8000000000011</v>
      </c>
      <c r="I10" s="1" t="s">
        <v>32</v>
      </c>
      <c r="J10" s="12"/>
    </row>
    <row r="11" spans="1:10" ht="15">
      <c r="A11" s="7" t="s">
        <v>16</v>
      </c>
      <c r="B11" s="20">
        <v>4</v>
      </c>
      <c r="C11" s="15">
        <f>838*2+1190+998*2</f>
        <v>4862</v>
      </c>
      <c r="D11" s="10">
        <f>B11*B2</f>
        <v>283.6</v>
      </c>
      <c r="E11" s="24">
        <f>C11+C11*0.15</f>
        <v>5591.3</v>
      </c>
      <c r="F11" s="32">
        <v>5600</v>
      </c>
      <c r="G11" s="10">
        <f t="shared" si="0"/>
        <v>5874.900000000001</v>
      </c>
      <c r="H11" s="44">
        <f t="shared" si="1"/>
        <v>-274.90000000000055</v>
      </c>
      <c r="J11" s="12"/>
    </row>
    <row r="12" spans="1:10" ht="15">
      <c r="A12" s="7" t="s">
        <v>17</v>
      </c>
      <c r="B12" s="20">
        <v>4</v>
      </c>
      <c r="C12" s="14">
        <f>3539+1121</f>
        <v>4660</v>
      </c>
      <c r="D12" s="10">
        <f>B12*B2</f>
        <v>283.6</v>
      </c>
      <c r="E12" s="24">
        <f>C12+C12*0.15</f>
        <v>5359</v>
      </c>
      <c r="F12" s="32">
        <v>5400</v>
      </c>
      <c r="G12" s="10">
        <f t="shared" si="0"/>
        <v>5642.6</v>
      </c>
      <c r="H12" s="40">
        <f t="shared" si="1"/>
        <v>-242.60000000000036</v>
      </c>
      <c r="J12" s="12"/>
    </row>
    <row r="13" spans="1:10" ht="15">
      <c r="A13" s="7" t="s">
        <v>18</v>
      </c>
      <c r="B13" s="20">
        <v>10</v>
      </c>
      <c r="C13" s="14">
        <f>2145+1037+2071+711+1310</f>
        <v>7274</v>
      </c>
      <c r="D13" s="10">
        <f>B13*B2</f>
        <v>709</v>
      </c>
      <c r="E13" s="24">
        <f>C13+C13*0.1</f>
        <v>8001.4</v>
      </c>
      <c r="F13" s="32">
        <v>8500</v>
      </c>
      <c r="G13" s="10">
        <f t="shared" si="0"/>
        <v>8710.4</v>
      </c>
      <c r="H13" s="43">
        <f t="shared" si="1"/>
        <v>-210.39999999999964</v>
      </c>
      <c r="J13" s="12"/>
    </row>
    <row r="14" spans="1:10" ht="15">
      <c r="A14" s="7" t="s">
        <v>19</v>
      </c>
      <c r="B14" s="21">
        <v>1</v>
      </c>
      <c r="C14" s="16">
        <f>56*10</f>
        <v>560</v>
      </c>
      <c r="D14" s="10">
        <f>B14*B2</f>
        <v>70.9</v>
      </c>
      <c r="E14" s="25">
        <f>C14+C14*0.1</f>
        <v>616</v>
      </c>
      <c r="F14" s="32">
        <v>620</v>
      </c>
      <c r="G14" s="10">
        <f t="shared" si="0"/>
        <v>686.9</v>
      </c>
      <c r="H14" s="40">
        <f>F14-G14-30</f>
        <v>-96.89999999999998</v>
      </c>
      <c r="I14" s="1" t="s">
        <v>31</v>
      </c>
      <c r="J14" s="12"/>
    </row>
    <row r="15" spans="1:10" ht="15">
      <c r="A15" s="7" t="s">
        <v>20</v>
      </c>
      <c r="B15" s="13">
        <v>5.5</v>
      </c>
      <c r="C15" s="17">
        <f>4022+1005*2</f>
        <v>6032</v>
      </c>
      <c r="D15" s="10">
        <f>B15*B2</f>
        <v>389.95000000000005</v>
      </c>
      <c r="E15" s="9">
        <f>C15+C15*0.1</f>
        <v>6635.2</v>
      </c>
      <c r="F15" s="32">
        <v>6650</v>
      </c>
      <c r="G15" s="10">
        <f t="shared" si="0"/>
        <v>7025.15</v>
      </c>
      <c r="H15" s="44">
        <f t="shared" si="1"/>
        <v>-375.14999999999964</v>
      </c>
      <c r="J15" s="12"/>
    </row>
    <row r="16" spans="1:10" ht="15">
      <c r="A16" s="7" t="s">
        <v>21</v>
      </c>
      <c r="B16" s="13">
        <v>17</v>
      </c>
      <c r="C16" s="18">
        <f>2927+1869+2201</f>
        <v>6997</v>
      </c>
      <c r="D16" s="10">
        <f>B16*B2</f>
        <v>1205.3000000000002</v>
      </c>
      <c r="E16" s="26">
        <f>C16+C16*0.1</f>
        <v>7696.7</v>
      </c>
      <c r="F16" s="33">
        <v>7696.7</v>
      </c>
      <c r="G16" s="10">
        <f t="shared" si="0"/>
        <v>8902</v>
      </c>
      <c r="H16" s="40">
        <f t="shared" si="1"/>
        <v>-1205.3000000000002</v>
      </c>
      <c r="J16" s="12"/>
    </row>
    <row r="17" spans="1:10" ht="15">
      <c r="A17" s="7" t="s">
        <v>22</v>
      </c>
      <c r="B17" s="13">
        <v>8</v>
      </c>
      <c r="C17" s="18">
        <f>4683+4192+545+391</f>
        <v>9811</v>
      </c>
      <c r="D17" s="10">
        <f>B17*B2</f>
        <v>567.2</v>
      </c>
      <c r="E17" s="26">
        <f>C17+C17*0.1</f>
        <v>10792.1</v>
      </c>
      <c r="F17" s="32">
        <v>10800</v>
      </c>
      <c r="G17" s="10">
        <f t="shared" si="0"/>
        <v>11359.300000000001</v>
      </c>
      <c r="H17" s="40">
        <f t="shared" si="1"/>
        <v>-559.3000000000011</v>
      </c>
      <c r="J17" s="12"/>
    </row>
    <row r="18" spans="1:10" ht="15">
      <c r="A18" s="7" t="s">
        <v>23</v>
      </c>
      <c r="B18" s="13">
        <v>6</v>
      </c>
      <c r="C18" s="19">
        <f>3516</f>
        <v>3516</v>
      </c>
      <c r="D18" s="10">
        <f>B18*B2</f>
        <v>425.40000000000003</v>
      </c>
      <c r="E18" s="26">
        <f>C18+C18*0.15</f>
        <v>4043.4</v>
      </c>
      <c r="F18" s="32">
        <v>4044</v>
      </c>
      <c r="G18" s="10">
        <f t="shared" si="0"/>
        <v>4468.8</v>
      </c>
      <c r="H18" s="40">
        <f t="shared" si="1"/>
        <v>-424.8000000000002</v>
      </c>
      <c r="J18" s="12"/>
    </row>
    <row r="19" spans="1:8" ht="15">
      <c r="A19" s="7" t="s">
        <v>24</v>
      </c>
      <c r="B19" s="13">
        <v>1</v>
      </c>
      <c r="C19" s="18">
        <f>413*5+559</f>
        <v>2624</v>
      </c>
      <c r="D19" s="11">
        <f>B19*B2</f>
        <v>70.9</v>
      </c>
      <c r="E19" s="27">
        <f>C19+C19*0.15</f>
        <v>3017.6</v>
      </c>
      <c r="F19" s="32">
        <v>3018</v>
      </c>
      <c r="G19" s="37">
        <f t="shared" si="0"/>
        <v>3088.5</v>
      </c>
      <c r="H19" s="42">
        <f t="shared" si="1"/>
        <v>-70.5</v>
      </c>
    </row>
    <row r="20" spans="1:8" ht="15">
      <c r="A20" s="7" t="s">
        <v>25</v>
      </c>
      <c r="B20" s="13">
        <v>3</v>
      </c>
      <c r="C20" s="28">
        <f>1612*2</f>
        <v>3224</v>
      </c>
      <c r="D20" s="11">
        <f>B20*B2</f>
        <v>212.70000000000002</v>
      </c>
      <c r="E20" s="28">
        <f>C20+C20*0.15</f>
        <v>3707.6</v>
      </c>
      <c r="F20" s="32">
        <v>3710</v>
      </c>
      <c r="G20" s="38">
        <f t="shared" si="0"/>
        <v>3920.2999999999997</v>
      </c>
      <c r="H20" s="42">
        <f t="shared" si="1"/>
        <v>-210.29999999999973</v>
      </c>
    </row>
    <row r="21" spans="1:8" ht="15">
      <c r="A21" s="29" t="s">
        <v>26</v>
      </c>
      <c r="B21" s="13">
        <v>11</v>
      </c>
      <c r="C21" s="18">
        <f>1197*2+6435+3168</f>
        <v>11997</v>
      </c>
      <c r="D21" s="11">
        <f>B21*B2</f>
        <v>779.9000000000001</v>
      </c>
      <c r="E21" s="18">
        <f>C21+C21*0.01</f>
        <v>12116.97</v>
      </c>
      <c r="F21" s="32">
        <v>12117</v>
      </c>
      <c r="G21" s="37">
        <f t="shared" si="0"/>
        <v>12896.869999999999</v>
      </c>
      <c r="H21" s="42">
        <f t="shared" si="1"/>
        <v>-779.869999999999</v>
      </c>
    </row>
    <row r="22" spans="1:8" ht="15">
      <c r="A22" s="7" t="s">
        <v>27</v>
      </c>
      <c r="B22" s="13">
        <v>2.5</v>
      </c>
      <c r="C22" s="30">
        <f>2225</f>
        <v>2225</v>
      </c>
      <c r="D22" s="11">
        <f>B22*B2</f>
        <v>177.25</v>
      </c>
      <c r="E22" s="28">
        <f>C22+C22*0.15</f>
        <v>2558.75</v>
      </c>
      <c r="F22" s="32">
        <v>2600</v>
      </c>
      <c r="G22" s="38">
        <f t="shared" si="0"/>
        <v>2736</v>
      </c>
      <c r="H22" s="42">
        <f t="shared" si="1"/>
        <v>-136</v>
      </c>
    </row>
    <row r="23" spans="1:8" ht="15">
      <c r="A23" s="7" t="s">
        <v>28</v>
      </c>
      <c r="B23" s="13">
        <v>6.5</v>
      </c>
      <c r="C23" s="30">
        <f>1368+4680</f>
        <v>6048</v>
      </c>
      <c r="D23" s="11">
        <f>B23*B2</f>
        <v>460.85</v>
      </c>
      <c r="E23" s="30">
        <f>C23+C23*0.1</f>
        <v>6652.8</v>
      </c>
      <c r="F23" s="33">
        <v>6652.8</v>
      </c>
      <c r="G23" s="11">
        <f t="shared" si="0"/>
        <v>7113.650000000001</v>
      </c>
      <c r="H23" s="42">
        <f t="shared" si="1"/>
        <v>-460.85000000000036</v>
      </c>
    </row>
    <row r="24" spans="1:8" ht="15">
      <c r="A24" s="7" t="s">
        <v>29</v>
      </c>
      <c r="B24" s="13">
        <v>1.5</v>
      </c>
      <c r="C24" s="30">
        <f>1247</f>
        <v>1247</v>
      </c>
      <c r="D24" s="11">
        <f>B24*B2</f>
        <v>106.35000000000001</v>
      </c>
      <c r="E24" s="30">
        <f>C24+C24*0.15</f>
        <v>1434.05</v>
      </c>
      <c r="F24" s="32">
        <v>1450</v>
      </c>
      <c r="G24" s="11">
        <f t="shared" si="0"/>
        <v>1540.3999999999999</v>
      </c>
      <c r="H24" s="42">
        <f t="shared" si="1"/>
        <v>-90.39999999999986</v>
      </c>
    </row>
    <row r="25" spans="1:8" ht="15">
      <c r="A25" s="34" t="s">
        <v>30</v>
      </c>
      <c r="B25" s="13">
        <v>7.5</v>
      </c>
      <c r="C25" s="1"/>
      <c r="D25" s="11">
        <f>B25*B2</f>
        <v>531.75</v>
      </c>
      <c r="E25" s="1"/>
      <c r="F25" s="1"/>
      <c r="G25" s="39"/>
      <c r="H25" s="1"/>
    </row>
    <row r="26" ht="15">
      <c r="B26">
        <f>SUM(B5:B25)</f>
        <v>110</v>
      </c>
    </row>
    <row r="27" ht="15">
      <c r="H27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Captain</cp:lastModifiedBy>
  <dcterms:created xsi:type="dcterms:W3CDTF">2011-01-22T04:40:36Z</dcterms:created>
  <dcterms:modified xsi:type="dcterms:W3CDTF">2011-08-19T04:58:06Z</dcterms:modified>
  <cp:category/>
  <cp:version/>
  <cp:contentType/>
  <cp:contentStatus/>
</cp:coreProperties>
</file>