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335" windowHeight="111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-" sheetId="151" r:id="rId15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08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<sst xmlns="http://schemas.openxmlformats.org/spreadsheetml/2006/main" count="3149" uniqueCount="792">
  <si>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</si>
  <si>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</si>
  <si>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</si>
  <si>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</si>
  <si>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</si>
  <si>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</si>
  <si>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</si>
  <si>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</si>
  <si>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</si>
  <si>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</si>
  <si>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</si>
  <si>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</si>
  <si>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</si>
  <si>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</si>
  <si>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</si>
  <si>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</si>
  <si>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</si>
  <si>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</si>
  <si>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</si>
  <si>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</si>
  <si>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</si>
  <si>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</si>
  <si>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</si>
  <si>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</si>
  <si>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</si>
  <si>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</si>
  <si>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</si>
  <si>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</si>
  <si>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</si>
  <si>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</si>
  <si>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</si>
  <si>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</si>
  <si>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</si>
  <si>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</si>
  <si>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</si>
  <si>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</si>
  <si>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</si>
  <si>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</si>
  <si>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</si>
  <si>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</si>
  <si>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</si>
  <si>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</si>
  <si>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</si>
  <si>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</si>
  <si>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</si>
  <si>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</si>
  <si>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</si>
  <si>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</si>
  <si>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</si>
  <si>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</si>
  <si>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</si>
  <si>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</si>
  <si>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247, 257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</si>
  <si>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</si>
  <si>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</si>
  <si>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</si>
  <si>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</si>
  <si>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</si>
  <si>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</si>
  <si>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</si>
  <si>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</si>
  <si>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</si>
  <si>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</si>
  <si>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</si>
  <si>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</si>
  <si>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</si>
  <si>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</si>
  <si>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</si>
  <si>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</si>
  <si>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</si>
  <si>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</si>
  <si>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</si>
  <si>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</si>
  <si>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</si>
  <si>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</si>
  <si>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</si>
  <si>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</si>
  <si>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</si>
  <si>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177, 186, 187, 291, 294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</si>
  <si>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</si>
  <si>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</si>
  <si>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</si>
  <si>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</si>
  <si>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</si>
  <si>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</si>
  <si>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</si>
  <si>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</si>
  <si>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</si>
  <si>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</si>
  <si>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</si>
  <si>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</si>
  <si>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</si>
  <si>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</si>
  <si>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</si>
  <si>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</si>
  <si>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</si>
  <si>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</si>
  <si>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</si>
  <si>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</si>
  <si>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</si>
  <si>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</si>
  <si>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</si>
  <si>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</si>
  <si>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</si>
  <si>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</si>
  <si>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</si>
  <si>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</si>
  <si>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</si>
  <si>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</si>
  <si>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</si>
  <si>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</si>
  <si>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</si>
  <si>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</si>
  <si>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</si>
  <si>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</si>
  <si>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</si>
  <si>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</si>
  <si>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</si>
  <si>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</si>
  <si>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</si>
  <si>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</si>
  <si>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</si>
  <si>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</si>
  <si>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</si>
  <si>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</si>
  <si>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</si>
  <si>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</si>
  <si>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</si>
  <si>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</si>
  <si>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</si>
  <si>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</si>
  <si>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</si>
  <si>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</si>
  <si>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</si>
  <si>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</si>
  <si>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</si>
  <si>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</si>
  <si>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</si>
  <si>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</si>
  <si>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</si>
  <si>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</si>
  <si>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</si>
  <si>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</si>
  <si>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</si>
  <si>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</si>
  <si>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</si>
  <si>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</si>
  <si>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</si>
  <si>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</si>
  <si>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</si>
  <si>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</si>
  <si>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</si>
  <si>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</si>
  <si>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</si>
  <si>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</si>
  <si>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</si>
  <si>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</si>
  <si>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</si>
  <si>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</si>
  <si>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</si>
  <si>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</si>
  <si>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</si>
  <si>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</si>
  <si>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</si>
  <si>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</si>
  <si>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</si>
  <si>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</si>
  <si>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</si>
  <si>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</si>
  <si>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</si>
  <si>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</si>
  <si>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</si>
  <si>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</si>
  <si>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</si>
  <si>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</si>
  <si>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</si>
  <si>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</si>
  <si>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</si>
  <si>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</si>
  <si>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</si>
  <si>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</si>
  <si>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</si>
  <si>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</si>
  <si>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</si>
  <si>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</si>
  <si>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</si>
  <si>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</si>
  <si>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</si>
  <si>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>52, 175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</si>
  <si>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</si>
  <si>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</si>
  <si>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</si>
  <si>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</si>
  <si>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</si>
  <si>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</si>
  <si>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</si>
  <si>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</si>
  <si>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</si>
  <si>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</si>
  <si>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</si>
  <si>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</si>
  <si>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</si>
  <si>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</si>
  <si>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</si>
  <si>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</si>
  <si>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</si>
  <si>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</si>
  <si>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</si>
  <si>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</si>
  <si>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</si>
  <si>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</si>
  <si>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</si>
  <si>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</si>
  <si>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</si>
  <si>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</si>
  <si>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</si>
  <si>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</si>
  <si>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</si>
  <si>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</si>
  <si>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</si>
  <si>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</si>
  <si>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</si>
  <si>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</si>
  <si>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</si>
  <si>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</si>
  <si>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</si>
  <si>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</si>
  <si>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</si>
  <si>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</si>
  <si>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</si>
  <si>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</si>
  <si>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</si>
  <si>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</si>
  <si>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</si>
  <si>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</si>
  <si>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</si>
  <si>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</si>
  <si>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</si>
  <si>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</si>
  <si>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</si>
  <si>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</si>
  <si>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</si>
  <si>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</si>
  <si>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</si>
  <si>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</si>
  <si>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</si>
  <si>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</si>
  <si>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</si>
  <si>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</si>
  <si>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</si>
  <si>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</si>
  <si>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</si>
  <si>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</si>
  <si>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</si>
  <si>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</si>
  <si>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</si>
  <si>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</si>
  <si>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</si>
  <si>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</si>
  <si>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</si>
  <si>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</si>
  <si>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</si>
  <si>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</si>
  <si>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</si>
  <si>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</si>
  <si>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</si>
  <si>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</si>
  <si>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</si>
  <si>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</si>
  <si>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</si>
  <si>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</si>
  <si>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</si>
  <si>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</si>
  <si>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</si>
  <si>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</si>
  <si>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</si>
  <si>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</si>
  <si>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</si>
  <si>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</si>
  <si>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</si>
  <si>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</si>
  <si>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</si>
  <si>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</si>
  <si>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</si>
  <si>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</si>
  <si>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</si>
  <si>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</si>
  <si>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</si>
  <si>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</si>
  <si>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</si>
  <si>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</si>
  <si>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</si>
  <si>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</si>
  <si>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</si>
  <si>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</si>
  <si>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</si>
  <si>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</si>
  <si>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</si>
  <si>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</si>
  <si>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</si>
  <si>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</si>
  <si>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</si>
  <si>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</si>
  <si>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</si>
  <si>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</si>
  <si>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</si>
  <si>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</si>
  <si>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</si>
  <si>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</si>
  <si>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</si>
  <si>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</si>
  <si>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</si>
  <si>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</si>
  <si>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</si>
  <si>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</si>
  <si>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</si>
  <si>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</si>
  <si>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</si>
  <si>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</si>
  <si>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</si>
  <si>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</si>
  <si>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</si>
  <si>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</si>
  <si>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</si>
  <si>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</si>
  <si>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</si>
  <si>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</si>
  <si>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</si>
  <si>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</si>
  <si>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</si>
  <si>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</si>
  <si>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</si>
  <si>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</si>
  <si>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</si>
  <si>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</si>
  <si>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</si>
  <si>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</si>
  <si>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</si>
  <si>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</si>
  <si>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</si>
  <si>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</si>
  <si>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</si>
  <si>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</si>
  <si>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</si>
  <si>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</si>
  <si>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</si>
  <si>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</si>
  <si>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</si>
  <si>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</si>
  <si>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</si>
  <si>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</si>
  <si>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</si>
  <si>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</si>
  <si>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</si>
  <si>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</si>
  <si>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</si>
  <si>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</si>
  <si>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</si>
  <si>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</si>
  <si>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</t>
    </r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</si>
  <si>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</si>
  <si>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</si>
  <si>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</si>
  <si>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</si>
  <si>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</si>
  <si>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</si>
  <si>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</si>
  <si>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</si>
  <si>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</si>
  <si>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</si>
  <si>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</si>
  <si>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</si>
  <si>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</si>
  <si>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</si>
  <si>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</si>
  <si>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</si>
  <si>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</si>
  <si>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</si>
  <si>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</si>
  <si>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</si>
  <si>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</si>
  <si>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</si>
  <si>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</si>
  <si>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</si>
  <si>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</si>
  <si>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</si>
  <si>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</si>
  <si>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</si>
  <si>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</si>
  <si>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</si>
  <si>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</si>
  <si>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</si>
  <si>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</si>
  <si>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</si>
  <si>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</si>
  <si>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</si>
  <si>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</si>
  <si>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</si>
  <si>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</si>
  <si>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</si>
  <si>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</si>
  <si>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</si>
  <si>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</si>
  <si>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</si>
  <si>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</si>
  <si>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</si>
  <si>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</si>
  <si>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</si>
  <si>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</si>
  <si>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</si>
  <si>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</si>
  <si>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</si>
  <si>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</si>
  <si>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</si>
  <si>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</si>
  <si>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</si>
  <si>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</si>
  <si>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</si>
  <si>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</si>
  <si>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</si>
  <si>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</si>
  <si>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</si>
  <si>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</si>
  <si>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</si>
  <si>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</si>
  <si>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</si>
  <si>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</si>
  <si>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</si>
  <si>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</si>
  <si>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</si>
  <si>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</si>
  <si>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</si>
  <si>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</si>
  <si>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</si>
  <si>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</si>
  <si>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</si>
  <si>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</si>
  <si>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</si>
  <si>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</si>
  <si>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</si>
  <si>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</si>
  <si>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</si>
  <si>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</si>
  <si>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</si>
  <si>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</si>
  <si>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</si>
  <si>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</si>
  <si>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</si>
  <si>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r>
      <t>265,267, 286, 287, 288, 295,</t>
    </r>
    <r>
      <rPr>
        <sz val="11"/>
        <color indexed="12"/>
        <rFont val="Calibri"/>
        <family val="2"/>
      </rPr>
      <t xml:space="preserve"> 308, 350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</si>
  <si>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</si>
  <si>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</si>
  <si>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</si>
  <si>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</si>
  <si>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</si>
  <si>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</si>
  <si>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</si>
  <si>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</si>
  <si>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</si>
  <si>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 xml:space="preserve">161, 251, </t>
    </r>
    <r>
      <rPr>
        <sz val="11"/>
        <color indexed="30"/>
        <rFont val="Calibri"/>
        <family val="2"/>
      </rPr>
      <t>342, 353</t>
    </r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</si>
  <si>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</si>
  <si>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</si>
  <si>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</si>
  <si>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</si>
  <si>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</si>
  <si>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</si>
  <si>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</si>
  <si>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</si>
  <si>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</si>
  <si>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</si>
  <si>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</si>
  <si>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</si>
  <si>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</si>
  <si>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</si>
  <si>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</si>
  <si>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</si>
  <si>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</si>
  <si>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</si>
  <si>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</si>
  <si>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</si>
  <si>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</si>
  <si>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</si>
  <si>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</si>
  <si>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</si>
  <si>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</si>
  <si>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</si>
  <si>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</si>
  <si>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</si>
  <si>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</si>
  <si>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</si>
  <si>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</si>
  <si>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</si>
  <si>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</si>
  <si>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</si>
  <si>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</si>
  <si>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</si>
  <si>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</si>
  <si>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</si>
  <si>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</si>
  <si>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</si>
  <si>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</si>
  <si>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</si>
  <si>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</si>
  <si>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</si>
  <si>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</si>
  <si>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</si>
  <si>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</si>
  <si>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</si>
  <si>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</si>
  <si>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</si>
  <si>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</si>
  <si>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</si>
  <si>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</si>
  <si>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85, 133, 167, 219-220,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</si>
  <si>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</si>
  <si>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</si>
  <si>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</si>
  <si>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</si>
  <si>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</si>
  <si>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</si>
  <si>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</si>
  <si>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</si>
  <si>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</si>
  <si>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</si>
  <si>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</si>
  <si>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</si>
  <si>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</si>
  <si>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</si>
  <si>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</si>
  <si>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</si>
  <si>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</si>
  <si>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</si>
  <si>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</si>
  <si>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</si>
  <si>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</si>
  <si>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</si>
  <si>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</si>
  <si>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</si>
  <si>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356, 384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</si>
  <si>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</si>
  <si>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</si>
  <si>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</si>
  <si>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</si>
  <si>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</si>
  <si>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</si>
  <si>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</si>
  <si>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</si>
  <si>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</si>
  <si>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</si>
  <si>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</si>
  <si>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r>
      <t>57, 70, 71, 95, 170, 186, 206,</t>
    </r>
    <r>
      <rPr>
        <sz val="11"/>
        <color indexed="12"/>
        <rFont val="Calibri"/>
        <family val="2"/>
      </rPr>
      <t xml:space="preserve"> 314, 319, 339, 387</t>
    </r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</si>
  <si>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</si>
  <si>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</si>
  <si>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</si>
  <si>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</si>
  <si>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</t>
    </r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</si>
  <si>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</si>
  <si>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</si>
  <si>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</si>
  <si>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</si>
  <si>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</si>
  <si>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</si>
  <si>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</si>
  <si>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</si>
  <si>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</si>
  <si>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</si>
  <si>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</si>
  <si>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</si>
  <si>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357, 364, 391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</si>
  <si>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</si>
  <si>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</si>
  <si>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</si>
  <si>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</si>
  <si>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</si>
  <si>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</si>
  <si>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</si>
  <si>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</si>
  <si>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</si>
  <si>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</si>
  <si>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</si>
  <si>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</si>
  <si>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</si>
  <si>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</si>
  <si>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</si>
  <si>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</si>
  <si>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</si>
  <si>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</si>
  <si>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</si>
  <si>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</si>
  <si>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</si>
  <si>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</si>
  <si>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</si>
  <si>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</si>
  <si>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</si>
  <si>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</si>
  <si>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</si>
  <si>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</si>
  <si>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</si>
  <si>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</si>
  <si>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r>
      <t xml:space="preserve">202, 214, 215, 218, 302, </t>
    </r>
    <r>
      <rPr>
        <sz val="11"/>
        <color indexed="12"/>
        <rFont val="Calibri"/>
        <family val="2"/>
      </rPr>
      <t>325, 359, 367, 375, 402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</si>
  <si>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</si>
  <si>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</si>
  <si>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</si>
  <si>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</si>
  <si>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</si>
  <si>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</si>
  <si>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</si>
  <si>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</si>
  <si>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</si>
  <si>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</si>
  <si>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</si>
  <si>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</si>
  <si>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</si>
  <si>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</si>
  <si>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</si>
  <si>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</si>
  <si>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</si>
  <si>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</si>
  <si>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</si>
  <si>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</si>
  <si>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</si>
  <si>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</si>
  <si>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</si>
  <si>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</si>
  <si>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</si>
  <si>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</si>
  <si>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</si>
  <si>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</si>
  <si>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</si>
  <si>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</si>
  <si>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</si>
  <si>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</si>
  <si>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</si>
  <si>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</si>
  <si>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</si>
  <si>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</si>
  <si>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</si>
  <si>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</si>
  <si>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</si>
  <si>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</si>
  <si>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249, 271,</t>
    </r>
    <r>
      <rPr>
        <sz val="11"/>
        <color indexed="12"/>
        <rFont val="Calibri"/>
        <family val="2"/>
      </rPr>
      <t xml:space="preserve"> 329, 341, 345, 374, 416, 417</t>
    </r>
  </si>
  <si>
    <r>
      <t xml:space="preserve">55, 56, </t>
    </r>
    <r>
      <rPr>
        <sz val="11"/>
        <color indexed="48"/>
        <rFont val="Calibri"/>
        <family val="2"/>
      </rPr>
      <t>306, 309, 311, 390, 397, 416</t>
    </r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</si>
  <si>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</si>
  <si>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</si>
  <si>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</si>
  <si>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</si>
  <si>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</si>
  <si>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</si>
  <si>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</si>
  <si>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381, 411, 419</t>
  </si>
  <si>
    <r>
      <t>263,</t>
    </r>
    <r>
      <rPr>
        <sz val="11"/>
        <color indexed="12"/>
        <rFont val="Calibri"/>
        <family val="2"/>
      </rPr>
      <t xml:space="preserve"> 310, 419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</si>
  <si>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</si>
  <si>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</si>
  <si>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</si>
  <si>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</si>
  <si>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</si>
  <si>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</si>
  <si>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</si>
  <si>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</si>
  <si>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</si>
  <si>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</si>
  <si>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</si>
  <si>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</si>
  <si>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</si>
  <si>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</si>
  <si>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</si>
  <si>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</si>
  <si>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</si>
  <si>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t>339, 359, 362, 422, 425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</si>
  <si>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</si>
  <si>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</si>
  <si>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425, 426</t>
  </si>
  <si>
    <r>
      <t xml:space="preserve">283, </t>
    </r>
    <r>
      <rPr>
        <sz val="11"/>
        <color indexed="12"/>
        <rFont val="Calibri"/>
        <family val="2"/>
      </rPr>
      <t>305,321, 322, 326, 363, 378, 400, 422, 425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</si>
  <si>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</si>
  <si>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</si>
  <si>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</si>
  <si>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</si>
  <si>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r>
      <t xml:space="preserve">151, 165, 189, 192, </t>
    </r>
    <r>
      <rPr>
        <sz val="11"/>
        <color indexed="12"/>
        <rFont val="Calibri"/>
        <family val="2"/>
      </rPr>
      <t>368, 402, 427</t>
    </r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</si>
  <si>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</si>
  <si>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</si>
  <si>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</si>
  <si>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</si>
  <si>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</si>
  <si>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</si>
  <si>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</si>
  <si>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</si>
  <si>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</si>
  <si>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</si>
  <si>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</si>
  <si>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356, 398, 414, 430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</si>
  <si>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</si>
  <si>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</si>
  <si>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</si>
  <si>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</si>
  <si>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</si>
  <si>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</si>
  <si>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</si>
  <si>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</si>
  <si>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</si>
  <si>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</si>
  <si>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</si>
  <si>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</si>
  <si>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</si>
  <si>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</si>
  <si>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</si>
  <si>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</si>
  <si>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</si>
  <si>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</si>
  <si>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</si>
  <si>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</si>
  <si>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</t>
    </r>
  </si>
  <si>
    <t>369, 377, 387, 406, 407, 418, 425, 426, 433, 436</t>
  </si>
  <si>
    <r>
      <t>214,</t>
    </r>
    <r>
      <rPr>
        <sz val="11"/>
        <color indexed="12"/>
        <rFont val="Calibri"/>
        <family val="2"/>
      </rPr>
      <t xml:space="preserve"> 329, 338, 433, 436</t>
    </r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</si>
  <si>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</si>
  <si>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</si>
  <si>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</si>
  <si>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</si>
  <si>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</si>
  <si>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</si>
  <si>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</si>
  <si>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t>350, 396, 438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</si>
  <si>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</si>
  <si>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</t>
    </r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</si>
  <si>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</si>
  <si>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</si>
  <si>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327, 329, 325, 339, 349, 352, 358, 439, 440</t>
  </si>
  <si>
    <t>341, 349, 440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</si>
  <si>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</si>
  <si>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</si>
  <si>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</si>
  <si>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</si>
  <si>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t>427, 437, 441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</si>
  <si>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</si>
  <si>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</si>
  <si>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</t>
    </r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</si>
  <si>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</t>
    </r>
  </si>
  <si>
    <t>438, 441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</si>
  <si>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</si>
  <si>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</si>
  <si>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</si>
  <si>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Вероничка13</t>
  </si>
  <si>
    <t>Стройняшка</t>
  </si>
  <si>
    <t>НЕ БЫЛО</t>
  </si>
  <si>
    <t>344, 442</t>
  </si>
  <si>
    <t>380, 394, 405, 411, 423, 429, 442</t>
  </si>
  <si>
    <t>9, 10, 38, 53, 57, 59, 62, 63, 67, 70, 71, 72, 76, 80, 82,88, 94, 95, 101, 103, 104, 107, 118, 131, 138, 169, 193, 198, 266, 442</t>
  </si>
  <si>
    <t>428, 442</t>
  </si>
  <si>
    <t>23 р перенесла на англия 5</t>
  </si>
  <si>
    <t>10 р убрала за межгорож перекид</t>
  </si>
  <si>
    <t>Выкуп 16.10.2015</t>
  </si>
  <si>
    <t>Zoika</t>
  </si>
  <si>
    <t>432, 440, 444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</si>
  <si>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</t>
    </r>
  </si>
  <si>
    <t>442, 443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</si>
  <si>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</si>
  <si>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</si>
  <si>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</si>
  <si>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Оплата до 29 октября об оплате пишите в форму оплат из 1 поста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</si>
  <si>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</si>
  <si>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</si>
  <si>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</si>
  <si>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</si>
  <si>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</si>
  <si>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</si>
  <si>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</si>
  <si>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</si>
  <si>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</si>
  <si>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</t>
    </r>
  </si>
  <si>
    <r>
      <t xml:space="preserve">108, 152, 166, </t>
    </r>
    <r>
      <rPr>
        <sz val="11"/>
        <color indexed="12"/>
        <rFont val="Calibri"/>
        <family val="2"/>
      </rPr>
      <t>316, 445</t>
    </r>
  </si>
  <si>
    <t>130, 217, 446</t>
  </si>
  <si>
    <t>401, 408, 415, 421, 423, 446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</si>
  <si>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</t>
    </r>
  </si>
  <si>
    <t>327, 346, 347, 349, 407, 447</t>
  </si>
  <si>
    <t>322, 385, 447</t>
  </si>
  <si>
    <t>369, 447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</si>
  <si>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</t>
    </r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</si>
  <si>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</si>
  <si>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351, 357, 393, 413, 425, 433, 435, 436, 448</t>
  </si>
  <si>
    <t>Выкуп 03.11.2015</t>
  </si>
  <si>
    <t>Оплата до 06 ноября об оплате пишите в форму оплат из 1 поста</t>
  </si>
  <si>
    <t>не быбло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</si>
  <si>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</si>
  <si>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</si>
  <si>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340, 358, 414, 433, 435, 447, 450</t>
  </si>
  <si>
    <t>386, 398, 405, 407, 409, 414, 416, 419, 423, 430, 435, 439, 450</t>
  </si>
  <si>
    <r>
      <t xml:space="preserve">246, 268, </t>
    </r>
    <r>
      <rPr>
        <sz val="11"/>
        <color indexed="12"/>
        <rFont val="Calibri"/>
        <family val="2"/>
      </rPr>
      <t>450</t>
    </r>
  </si>
  <si>
    <t>439, 442, 443, 447, 451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</si>
  <si>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</si>
  <si>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</si>
  <si>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</t>
    </r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</si>
  <si>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</t>
    </r>
  </si>
  <si>
    <t>350, 409, 415, 418, 421, 423, 428, 433, 436, 452</t>
  </si>
  <si>
    <t>341, 364, 386, 393, 396, 409, 416, 418, 421, 424, 431, 435, 444, 452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</si>
</sst>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0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styles" Target="styles.xml" /><Relationship Id="rId153" Type="http://schemas.openxmlformats.org/officeDocument/2006/relationships/sharedStrings" Target="sharedStrings.xml" /><Relationship Id="rId1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2"/>
  <sheetViews>
    <sheetView tabSelected="1" zoomScale="70" zoomScaleNormal="70" zoomScalePageLayoutView="0" workbookViewId="0" topLeftCell="A210">
      <selection activeCell="D229" sqref="D229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307</v>
      </c>
      <c r="C1" s="56" t="s">
        <v>306</v>
      </c>
      <c r="D1" s="63" t="s">
        <v>311</v>
      </c>
      <c r="E1" s="49" t="s">
        <v>305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375</v>
      </c>
    </row>
    <row r="3" spans="1:6" ht="26.25">
      <c r="A3" s="15" t="s">
        <v>423</v>
      </c>
      <c r="B3" s="57">
        <v>0</v>
      </c>
      <c r="C3" s="57"/>
      <c r="D3" s="51">
        <f>B3+C3+'342'!G5+'348'!G5</f>
        <v>48.741999999999734</v>
      </c>
      <c r="E3" s="87" t="s">
        <v>437</v>
      </c>
      <c r="F3" s="31"/>
    </row>
    <row r="4" spans="1:5" ht="26.25">
      <c r="A4" s="11" t="s">
        <v>13</v>
      </c>
      <c r="B4" s="57">
        <v>2.2007218045112893</v>
      </c>
      <c r="C4" s="57"/>
      <c r="D4" s="51">
        <f aca="true" t="shared" si="0" ref="D4:D89"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502</v>
      </c>
    </row>
    <row r="6" spans="1:5" ht="26.25">
      <c r="A6" s="15" t="s">
        <v>15</v>
      </c>
      <c r="B6" s="57">
        <v>0</v>
      </c>
      <c r="C6" s="57"/>
      <c r="D6" s="51">
        <f t="shared" si="0"/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 t="shared" si="0"/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 t="shared" si="0"/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 t="shared" si="0"/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 t="shared" si="0"/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319</v>
      </c>
      <c r="F11" s="28"/>
    </row>
    <row r="12" spans="1:6" ht="26.25">
      <c r="A12" s="15" t="s">
        <v>718</v>
      </c>
      <c r="B12" s="57">
        <v>0</v>
      </c>
      <c r="C12" s="57"/>
      <c r="D12" s="51">
        <f>B12+C12+'303'!G8+'439'!G6+'442'!G10+'443'!G8+'447'!G8+'451'!G4</f>
        <v>-4587.707044939271</v>
      </c>
      <c r="E12" s="81" t="s">
        <v>785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 t="shared" si="0"/>
        <v>8.462526865671549</v>
      </c>
      <c r="E13" s="30" t="s">
        <v>23</v>
      </c>
      <c r="F13" s="28"/>
    </row>
    <row r="14" spans="1:6" ht="26.25">
      <c r="A14" s="11" t="s">
        <v>762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 t="shared" si="0"/>
        <v>0.40062222222218224</v>
      </c>
      <c r="E15" s="30">
        <v>71</v>
      </c>
      <c r="F15" s="28"/>
    </row>
    <row r="16" spans="1:6" ht="26.25">
      <c r="A16" s="11" t="s">
        <v>760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 t="shared" si="0"/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 t="shared" si="0"/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 t="shared" si="0"/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</f>
        <v>-644.042788378485</v>
      </c>
      <c r="E20" s="30" t="s">
        <v>788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 t="shared" si="0"/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 t="shared" si="0"/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409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595</v>
      </c>
    </row>
    <row r="25" spans="1:5" ht="30">
      <c r="A25" s="11" t="s">
        <v>34</v>
      </c>
      <c r="B25" s="57">
        <v>0</v>
      </c>
      <c r="C25" s="57"/>
      <c r="D25" s="51">
        <f>B25+C25+'305'!G4+'307'!G4+'308'!G6+'310'!G6+'334'!G6+'387'!G9+'398'!G5+'414'!G9+'415'!G6+'424'!G5+'429'!G5+'439'!G4</f>
        <v>-0.06019098767239939</v>
      </c>
      <c r="E25" s="30" t="s">
        <v>721</v>
      </c>
    </row>
    <row r="26" spans="1:5" ht="26.25">
      <c r="A26" s="15" t="s">
        <v>561</v>
      </c>
      <c r="B26" s="57">
        <v>0</v>
      </c>
      <c r="C26" s="57"/>
      <c r="D26" s="51">
        <f>'391'!G8</f>
        <v>-0.13706999999999425</v>
      </c>
      <c r="E26" s="30">
        <v>391</v>
      </c>
    </row>
    <row r="27" spans="1:5" ht="26.25">
      <c r="A27" s="15" t="s">
        <v>662</v>
      </c>
      <c r="B27" s="57">
        <v>0</v>
      </c>
      <c r="C27" s="57"/>
      <c r="D27" s="51">
        <f>'425'!G4</f>
        <v>-0.3572000000000344</v>
      </c>
      <c r="E27" s="81">
        <v>425</v>
      </c>
    </row>
    <row r="28" spans="1:5" ht="26.25">
      <c r="A28" s="15" t="s">
        <v>708</v>
      </c>
      <c r="B28" s="57">
        <v>0</v>
      </c>
      <c r="C28" s="57"/>
      <c r="D28" s="51">
        <f>'436'!G9</f>
        <v>-0.038399999999910506</v>
      </c>
      <c r="E28" s="81">
        <v>436</v>
      </c>
    </row>
    <row r="29" spans="1:5" ht="60">
      <c r="A29" s="11" t="s">
        <v>35</v>
      </c>
      <c r="B29" s="57">
        <v>0</v>
      </c>
      <c r="C29" s="57"/>
      <c r="D29" s="51">
        <f>B29+C29+'303'!G8+'313'!G7+'323'!G8+'345'!G5+'382'!G8+'383'!G8+'401'!G7+'426'!G6+'441'!G6</f>
        <v>0.32416026540727216</v>
      </c>
      <c r="E29" s="30" t="s">
        <v>733</v>
      </c>
    </row>
    <row r="30" spans="1:5" ht="26.25">
      <c r="A30" s="15" t="s">
        <v>36</v>
      </c>
      <c r="B30" s="57">
        <v>0</v>
      </c>
      <c r="C30" s="57"/>
      <c r="D30" s="51">
        <f t="shared" si="0"/>
        <v>0</v>
      </c>
      <c r="E30" s="30">
        <v>298</v>
      </c>
    </row>
    <row r="31" spans="1:5" ht="26.25">
      <c r="A31" s="11" t="s">
        <v>37</v>
      </c>
      <c r="B31" s="57">
        <v>1.1187952029520147</v>
      </c>
      <c r="C31" s="57"/>
      <c r="D31" s="51">
        <f>B31+C31+'365'!G4+'400'!G7</f>
        <v>6.562095202952037</v>
      </c>
      <c r="E31" s="30" t="s">
        <v>589</v>
      </c>
    </row>
    <row r="32" spans="1:5" ht="26.25">
      <c r="A32" s="11" t="s">
        <v>38</v>
      </c>
      <c r="B32" s="57">
        <v>0.6547684387053891</v>
      </c>
      <c r="C32" s="57"/>
      <c r="D32" s="51">
        <f t="shared" si="0"/>
        <v>0.6547684387053891</v>
      </c>
      <c r="E32" s="30" t="s">
        <v>39</v>
      </c>
    </row>
    <row r="33" spans="1:5" ht="26.25">
      <c r="A33" s="11" t="s">
        <v>40</v>
      </c>
      <c r="B33" s="57">
        <v>2.027686988847563</v>
      </c>
      <c r="C33" s="57"/>
      <c r="D33" s="51">
        <f t="shared" si="0"/>
        <v>2.027686988847563</v>
      </c>
      <c r="E33" s="30">
        <v>238</v>
      </c>
    </row>
    <row r="34" spans="1:5" ht="26.25">
      <c r="A34" s="15" t="s">
        <v>592</v>
      </c>
      <c r="B34" s="57">
        <v>0</v>
      </c>
      <c r="C34" s="57"/>
      <c r="D34" s="51">
        <f>'401'!G4+'408'!G6+'415'!G7+'421'!G4+'423'!G4+'446'!G6</f>
        <v>-921.8862000000006</v>
      </c>
      <c r="E34" s="81" t="s">
        <v>769</v>
      </c>
    </row>
    <row r="35" spans="1:5" ht="26.25">
      <c r="A35" s="11" t="s">
        <v>41</v>
      </c>
      <c r="B35" s="57">
        <v>0.10172406639003384</v>
      </c>
      <c r="C35" s="57"/>
      <c r="D35" s="51">
        <f t="shared" si="0"/>
        <v>0.10172406639003384</v>
      </c>
      <c r="E35" s="30">
        <v>215</v>
      </c>
    </row>
    <row r="36" spans="1:5" ht="26.25">
      <c r="A36" s="11" t="s">
        <v>42</v>
      </c>
      <c r="B36" s="57">
        <v>6.931909707939212</v>
      </c>
      <c r="C36" s="57"/>
      <c r="D36" s="51">
        <f t="shared" si="0"/>
        <v>6.931909707939212</v>
      </c>
      <c r="E36" s="32">
        <v>221232</v>
      </c>
    </row>
    <row r="37" spans="1:5" ht="26.25">
      <c r="A37" s="11" t="s">
        <v>757</v>
      </c>
      <c r="B37" s="57">
        <v>0</v>
      </c>
      <c r="C37" s="57"/>
      <c r="D37" s="51">
        <f>B37+C37+'446'!G5</f>
        <v>0.37560000000007676</v>
      </c>
      <c r="E37" s="81">
        <v>446</v>
      </c>
    </row>
    <row r="38" spans="1:5" ht="26.25">
      <c r="A38" s="11" t="s">
        <v>43</v>
      </c>
      <c r="B38" s="57">
        <v>-3.369498985801158</v>
      </c>
      <c r="C38" s="57"/>
      <c r="D38" s="51">
        <f>B38+C38+'321'!G5</f>
        <v>-150.35459999590222</v>
      </c>
      <c r="E38" s="30" t="s">
        <v>372</v>
      </c>
    </row>
    <row r="39" spans="1:5" ht="26.25">
      <c r="A39" s="11" t="s">
        <v>44</v>
      </c>
      <c r="B39" s="57">
        <v>0.27408328358202994</v>
      </c>
      <c r="C39" s="57"/>
      <c r="D39" s="51">
        <f t="shared" si="0"/>
        <v>0.27408328358202994</v>
      </c>
      <c r="E39" s="30" t="s">
        <v>45</v>
      </c>
    </row>
    <row r="40" spans="1:5" ht="26.25">
      <c r="A40" s="11" t="s">
        <v>46</v>
      </c>
      <c r="B40" s="57">
        <v>9.136743911439112</v>
      </c>
      <c r="C40" s="57"/>
      <c r="D40" s="51">
        <f t="shared" si="0"/>
        <v>9.136743911439112</v>
      </c>
      <c r="E40" s="30">
        <v>104</v>
      </c>
    </row>
    <row r="41" spans="1:5" ht="26.25">
      <c r="A41" s="33" t="s">
        <v>47</v>
      </c>
      <c r="B41" s="57">
        <v>0.08202564421873149</v>
      </c>
      <c r="C41" s="57"/>
      <c r="D41" s="51">
        <f t="shared" si="0"/>
        <v>0.08202564421873149</v>
      </c>
      <c r="E41" s="30" t="s">
        <v>48</v>
      </c>
    </row>
    <row r="42" spans="1:5" ht="26.25">
      <c r="A42" s="11" t="s">
        <v>49</v>
      </c>
      <c r="B42" s="57">
        <v>0.6583511187179028</v>
      </c>
      <c r="C42" s="57"/>
      <c r="D42" s="51">
        <f>B42+C42+'348'!G8</f>
        <v>-0.35164888128208815</v>
      </c>
      <c r="E42" s="30" t="s">
        <v>439</v>
      </c>
    </row>
    <row r="43" spans="1:5" ht="26.25">
      <c r="A43" s="15" t="s">
        <v>50</v>
      </c>
      <c r="B43" s="57">
        <v>-12.13943887775551</v>
      </c>
      <c r="C43" s="57"/>
      <c r="D43" s="51">
        <f>B43+C43+'302'!G9</f>
        <v>11.680638989447544</v>
      </c>
      <c r="E43" s="30" t="s">
        <v>317</v>
      </c>
    </row>
    <row r="44" spans="1:5" ht="26.25">
      <c r="A44" s="11" t="s">
        <v>51</v>
      </c>
      <c r="B44" s="57">
        <v>-0.07607591023634086</v>
      </c>
      <c r="C44" s="57"/>
      <c r="D44" s="51">
        <f t="shared" si="0"/>
        <v>-0.07607591023634086</v>
      </c>
      <c r="E44" s="30" t="s">
        <v>52</v>
      </c>
    </row>
    <row r="45" spans="1:5" ht="26.25">
      <c r="A45" s="15" t="s">
        <v>610</v>
      </c>
      <c r="B45" s="57">
        <v>0</v>
      </c>
      <c r="C45" s="57"/>
      <c r="D45" s="51">
        <f>'407'!G6</f>
        <v>-0.4188000000000329</v>
      </c>
      <c r="E45" s="81">
        <v>407</v>
      </c>
    </row>
    <row r="46" spans="1:5" ht="26.25">
      <c r="A46" s="11" t="s">
        <v>53</v>
      </c>
      <c r="B46" s="57">
        <v>10.469532218285849</v>
      </c>
      <c r="C46" s="57"/>
      <c r="D46" s="51">
        <f t="shared" si="0"/>
        <v>10.469532218285849</v>
      </c>
      <c r="E46" s="30" t="s">
        <v>54</v>
      </c>
    </row>
    <row r="47" spans="1:5" ht="26.25">
      <c r="A47" s="33" t="s">
        <v>55</v>
      </c>
      <c r="B47" s="57">
        <v>-3.2036740230482224</v>
      </c>
      <c r="C47" s="57"/>
      <c r="D47" s="51">
        <f>B47+C47+'303'!G4</f>
        <v>-0.25252098661093214</v>
      </c>
      <c r="E47" s="30" t="s">
        <v>318</v>
      </c>
    </row>
    <row r="48" spans="1:5" ht="26.25">
      <c r="A48" s="33" t="s">
        <v>56</v>
      </c>
      <c r="B48" s="57">
        <v>2794.306613841951</v>
      </c>
      <c r="C48" s="57">
        <f>'301'!G4</f>
        <v>-2794.6867409638553</v>
      </c>
      <c r="D48" s="51">
        <f t="shared" si="0"/>
        <v>-0.3801271219044793</v>
      </c>
      <c r="E48" s="30" t="s">
        <v>310</v>
      </c>
    </row>
    <row r="49" spans="1:5" ht="26.25">
      <c r="A49" s="11" t="s">
        <v>57</v>
      </c>
      <c r="B49" s="57">
        <v>-1.4542921452389237</v>
      </c>
      <c r="C49" s="57"/>
      <c r="D49" s="51">
        <f t="shared" si="0"/>
        <v>-1.4542921452389237</v>
      </c>
      <c r="E49" s="30">
        <v>251</v>
      </c>
    </row>
    <row r="50" spans="1:5" ht="26.25">
      <c r="A50" s="33" t="s">
        <v>58</v>
      </c>
      <c r="B50" s="57">
        <v>0.3668435424353902</v>
      </c>
      <c r="C50" s="57"/>
      <c r="D50" s="51">
        <f t="shared" si="0"/>
        <v>0.3668435424353902</v>
      </c>
      <c r="E50" s="30">
        <v>231</v>
      </c>
    </row>
    <row r="51" spans="1:5" ht="26.25">
      <c r="A51" s="11" t="s">
        <v>59</v>
      </c>
      <c r="B51" s="57">
        <v>5.425536479400762</v>
      </c>
      <c r="C51" s="57"/>
      <c r="D51" s="51">
        <f t="shared" si="0"/>
        <v>5.425536479400762</v>
      </c>
      <c r="E51" s="30">
        <v>30</v>
      </c>
    </row>
    <row r="52" spans="1:5" ht="26.25">
      <c r="A52" s="11" t="s">
        <v>60</v>
      </c>
      <c r="B52" s="57">
        <v>-0.3889668693219619</v>
      </c>
      <c r="C52" s="57">
        <f>'300'!G8</f>
        <v>-0.37747082494968254</v>
      </c>
      <c r="D52" s="51">
        <f>B52+C52+'308'!G8+'349'!G8</f>
        <v>0.2508112853200828</v>
      </c>
      <c r="E52" s="30" t="s">
        <v>447</v>
      </c>
    </row>
    <row r="53" spans="1:5" ht="26.25">
      <c r="A53" s="11" t="s">
        <v>61</v>
      </c>
      <c r="B53" s="57">
        <v>26.39559369190988</v>
      </c>
      <c r="C53" s="57"/>
      <c r="D53" s="51">
        <f t="shared" si="0"/>
        <v>26.39559369190988</v>
      </c>
      <c r="E53" s="34" t="s">
        <v>62</v>
      </c>
    </row>
    <row r="54" spans="1:5" ht="26.25">
      <c r="A54" s="15" t="s">
        <v>681</v>
      </c>
      <c r="B54" s="57">
        <v>0</v>
      </c>
      <c r="C54" s="57"/>
      <c r="D54" s="51">
        <f>B54+C54+'428'!G8+'442'!G9</f>
        <v>-0.11980000000005475</v>
      </c>
      <c r="E54" s="81" t="s">
        <v>745</v>
      </c>
    </row>
    <row r="55" spans="1:5" ht="30">
      <c r="A55" s="11" t="s">
        <v>63</v>
      </c>
      <c r="B55" s="57">
        <v>-0.33798374530756803</v>
      </c>
      <c r="C55" s="57"/>
      <c r="D55" s="51">
        <f>B55+C55+'402'!G6</f>
        <v>0.013616254692394136</v>
      </c>
      <c r="E55" s="35" t="s">
        <v>599</v>
      </c>
    </row>
    <row r="56" spans="1:5" ht="26.25">
      <c r="A56" s="15" t="s">
        <v>453</v>
      </c>
      <c r="B56" s="57">
        <v>0</v>
      </c>
      <c r="C56" s="57"/>
      <c r="D56" s="51">
        <f>B56+C56+'352'!G9+'363'!G9</f>
        <v>17.018300000000067</v>
      </c>
      <c r="E56" s="81" t="s">
        <v>490</v>
      </c>
    </row>
    <row r="57" spans="1:5" ht="26.25">
      <c r="A57" s="11" t="s">
        <v>64</v>
      </c>
      <c r="B57" s="57">
        <v>1.518555555555551</v>
      </c>
      <c r="C57" s="57"/>
      <c r="D57" s="51">
        <f t="shared" si="0"/>
        <v>1.518555555555551</v>
      </c>
      <c r="E57" s="34">
        <v>221</v>
      </c>
    </row>
    <row r="58" spans="1:5" ht="26.25">
      <c r="A58" s="15" t="s">
        <v>413</v>
      </c>
      <c r="B58" s="57">
        <v>0</v>
      </c>
      <c r="C58" s="57"/>
      <c r="D58" s="51">
        <f>B58+C58+'339'!G7</f>
        <v>10.124000000000024</v>
      </c>
      <c r="E58" s="81">
        <v>339</v>
      </c>
    </row>
    <row r="59" spans="1:5" ht="26.25">
      <c r="A59" s="15" t="s">
        <v>717</v>
      </c>
      <c r="B59" s="57">
        <v>0</v>
      </c>
      <c r="C59" s="57"/>
      <c r="D59" s="51">
        <f>'438'!G5+'441'!G9</f>
        <v>0.4089999999995939</v>
      </c>
      <c r="E59" s="81" t="s">
        <v>735</v>
      </c>
    </row>
    <row r="60" spans="1:5" ht="26.25">
      <c r="A60" s="15" t="s">
        <v>65</v>
      </c>
      <c r="B60" s="57">
        <v>0</v>
      </c>
      <c r="C60" s="57"/>
      <c r="D60" s="51">
        <f t="shared" si="0"/>
        <v>0</v>
      </c>
      <c r="E60" s="34">
        <v>274</v>
      </c>
    </row>
    <row r="61" spans="1:5" ht="26.25">
      <c r="A61" s="15" t="s">
        <v>441</v>
      </c>
      <c r="B61" s="57">
        <v>0</v>
      </c>
      <c r="C61" s="57"/>
      <c r="D61" s="51">
        <f>B61+C61+'350'!G4+'403'!G7+'409'!G5+'422'!G6</f>
        <v>-0.08290000000010878</v>
      </c>
      <c r="E61" s="81" t="s">
        <v>655</v>
      </c>
    </row>
    <row r="62" spans="1:5" ht="26.25">
      <c r="A62" s="11" t="s">
        <v>66</v>
      </c>
      <c r="B62" s="57">
        <v>-2.2959328358208495</v>
      </c>
      <c r="C62" s="57"/>
      <c r="D62" s="51">
        <f t="shared" si="0"/>
        <v>-2.2959328358208495</v>
      </c>
      <c r="E62" s="34">
        <v>240</v>
      </c>
    </row>
    <row r="63" spans="1:5" ht="26.25">
      <c r="A63" s="11" t="s">
        <v>67</v>
      </c>
      <c r="B63" s="57">
        <v>0.6924869888476053</v>
      </c>
      <c r="C63" s="57"/>
      <c r="D63" s="51">
        <f t="shared" si="0"/>
        <v>0.6924869888476053</v>
      </c>
      <c r="E63" s="30">
        <v>238</v>
      </c>
    </row>
    <row r="64" spans="1:5" ht="26.25">
      <c r="A64" s="15" t="s">
        <v>587</v>
      </c>
      <c r="B64" s="57">
        <v>0</v>
      </c>
      <c r="C64" s="57"/>
      <c r="D64" s="51">
        <f>'400'!G4</f>
        <v>5.495499999999993</v>
      </c>
      <c r="E64" s="81">
        <v>400</v>
      </c>
    </row>
    <row r="65" spans="1:5" ht="26.25">
      <c r="A65" s="15" t="s">
        <v>68</v>
      </c>
      <c r="B65" s="57">
        <v>72.94088755020084</v>
      </c>
      <c r="C65" s="57"/>
      <c r="D65" s="51">
        <f t="shared" si="0"/>
        <v>72.94088755020084</v>
      </c>
      <c r="E65" s="30" t="s">
        <v>69</v>
      </c>
    </row>
    <row r="66" spans="1:5" ht="26.25">
      <c r="A66" s="15" t="s">
        <v>70</v>
      </c>
      <c r="B66" s="57">
        <v>0.08928686868694058</v>
      </c>
      <c r="C66" s="57"/>
      <c r="D66" s="51">
        <f t="shared" si="0"/>
        <v>0.08928686868694058</v>
      </c>
      <c r="E66" s="30">
        <v>288</v>
      </c>
    </row>
    <row r="67" spans="1:5" ht="26.25">
      <c r="A67" s="11" t="s">
        <v>71</v>
      </c>
      <c r="B67" s="57">
        <v>100.37307145472573</v>
      </c>
      <c r="C67" s="57"/>
      <c r="D67" s="51">
        <f>B67+C67+'318'!G4+'441'!G9</f>
        <v>120.79834189497723</v>
      </c>
      <c r="E67" s="35" t="s">
        <v>736</v>
      </c>
    </row>
    <row r="68" spans="1:5" ht="30">
      <c r="A68" s="15" t="s">
        <v>72</v>
      </c>
      <c r="B68" s="57">
        <v>0.5023836734693532</v>
      </c>
      <c r="C68" s="57"/>
      <c r="D68" s="51">
        <f>B68+C68+'338'!G7</f>
        <v>8.804823673469286</v>
      </c>
      <c r="E68" s="35" t="s">
        <v>414</v>
      </c>
    </row>
    <row r="69" spans="1:5" ht="26.25">
      <c r="A69" s="11" t="s">
        <v>73</v>
      </c>
      <c r="B69" s="57">
        <v>-4.340805964751127</v>
      </c>
      <c r="C69" s="57"/>
      <c r="D69" s="51">
        <f t="shared" si="0"/>
        <v>-4.340805964751127</v>
      </c>
      <c r="E69" s="35" t="s">
        <v>74</v>
      </c>
    </row>
    <row r="70" spans="1:5" ht="26.25">
      <c r="A70" s="11" t="s">
        <v>75</v>
      </c>
      <c r="B70" s="57">
        <v>0.2011977528090938</v>
      </c>
      <c r="C70" s="57"/>
      <c r="D70" s="51">
        <f t="shared" si="0"/>
        <v>0.2011977528090938</v>
      </c>
      <c r="E70" s="35">
        <v>294</v>
      </c>
    </row>
    <row r="71" spans="1:5" ht="30">
      <c r="A71" s="15" t="s">
        <v>542</v>
      </c>
      <c r="B71" s="57">
        <v>0</v>
      </c>
      <c r="C71" s="57"/>
      <c r="D71" s="51">
        <f>'386'!G6+'398'!G7+'405'!G5+'407'!G4+'409'!G4+'414'!G4+'416'!G7+'419'!G5+'423'!G6+'430'!G7+'435'!G10+'439'!G7+'450'!G6</f>
        <v>-958.804336820084</v>
      </c>
      <c r="E71" s="81" t="s">
        <v>783</v>
      </c>
    </row>
    <row r="72" spans="1:5" ht="26.25">
      <c r="A72" s="15" t="s">
        <v>76</v>
      </c>
      <c r="B72" s="57">
        <v>78.86924328358211</v>
      </c>
      <c r="C72" s="57"/>
      <c r="D72" s="51">
        <f t="shared" si="0"/>
        <v>78.86924328358211</v>
      </c>
      <c r="E72" s="34">
        <v>264</v>
      </c>
    </row>
    <row r="73" spans="1:5" ht="26.25">
      <c r="A73" s="11" t="s">
        <v>77</v>
      </c>
      <c r="B73" s="57">
        <v>-0.10365303318036467</v>
      </c>
      <c r="C73" s="57"/>
      <c r="D73" s="51">
        <f t="shared" si="0"/>
        <v>-0.10365303318036467</v>
      </c>
      <c r="E73" s="35" t="s">
        <v>78</v>
      </c>
    </row>
    <row r="74" spans="1:5" ht="45">
      <c r="A74" s="11" t="s">
        <v>79</v>
      </c>
      <c r="B74" s="57">
        <v>-0.28449137599250207</v>
      </c>
      <c r="C74" s="57"/>
      <c r="D74" s="51">
        <f>B74+C74+'320'!G5</f>
        <v>-48.60393527843121</v>
      </c>
      <c r="E74" s="35" t="s">
        <v>371</v>
      </c>
    </row>
    <row r="75" spans="1:5" ht="26.25">
      <c r="A75" s="15" t="s">
        <v>374</v>
      </c>
      <c r="B75" s="57">
        <v>0</v>
      </c>
      <c r="C75" s="57"/>
      <c r="D75" s="51">
        <f>B75+C75+'320'!G6+'322'!G8+'385'!G5+'447'!G6</f>
        <v>0.04972916523524873</v>
      </c>
      <c r="E75" s="81" t="s">
        <v>772</v>
      </c>
    </row>
    <row r="76" spans="1:5" ht="26.25">
      <c r="A76" s="15" t="s">
        <v>464</v>
      </c>
      <c r="B76" s="57">
        <v>0</v>
      </c>
      <c r="C76" s="57"/>
      <c r="D76" s="51">
        <f>'356'!G4+'384'!G4</f>
        <v>0.3071399999999471</v>
      </c>
      <c r="E76" s="81" t="s">
        <v>537</v>
      </c>
    </row>
    <row r="77" spans="1:5" ht="26.25">
      <c r="A77" s="15" t="s">
        <v>611</v>
      </c>
      <c r="B77" s="57">
        <v>0</v>
      </c>
      <c r="C77" s="57"/>
      <c r="D77" s="51">
        <f>'407'!G13</f>
        <v>39.98000000000002</v>
      </c>
      <c r="E77" s="81">
        <v>407</v>
      </c>
    </row>
    <row r="78" spans="1:5" ht="26.25">
      <c r="A78" s="11" t="s">
        <v>80</v>
      </c>
      <c r="B78" s="57">
        <v>6.806824354243645</v>
      </c>
      <c r="C78" s="57"/>
      <c r="D78" s="51">
        <f t="shared" si="0"/>
        <v>6.806824354243645</v>
      </c>
      <c r="E78" s="34" t="s">
        <v>81</v>
      </c>
    </row>
    <row r="79" spans="1:5" ht="26.25">
      <c r="A79" s="15" t="s">
        <v>393</v>
      </c>
      <c r="B79" s="57">
        <v>0</v>
      </c>
      <c r="C79" s="57"/>
      <c r="D79" s="51">
        <f>B79+C79+'327'!G5+'346'!G7+'347'!G9+'349'!G6+'407'!G5+'447'!G7</f>
        <v>0.01994000000001961</v>
      </c>
      <c r="E79" s="81" t="s">
        <v>771</v>
      </c>
    </row>
    <row r="80" spans="1:5" ht="30">
      <c r="A80" s="11" t="s">
        <v>82</v>
      </c>
      <c r="B80" s="57">
        <v>-11.461335181175002</v>
      </c>
      <c r="C80" s="57"/>
      <c r="D80" s="51">
        <f t="shared" si="0"/>
        <v>-11.461335181175002</v>
      </c>
      <c r="E80" s="30" t="s">
        <v>83</v>
      </c>
    </row>
    <row r="81" spans="1:5" ht="26.25">
      <c r="A81" s="11" t="s">
        <v>84</v>
      </c>
      <c r="B81" s="57">
        <v>-54.13885924777935</v>
      </c>
      <c r="C81" s="57"/>
      <c r="D81" s="51">
        <f t="shared" si="0"/>
        <v>-54.13885924777935</v>
      </c>
      <c r="E81" s="30" t="s">
        <v>85</v>
      </c>
    </row>
    <row r="82" spans="1:5" ht="26.25">
      <c r="A82" s="15" t="s">
        <v>86</v>
      </c>
      <c r="B82" s="57">
        <v>-13</v>
      </c>
      <c r="C82" s="57"/>
      <c r="D82" s="51">
        <f>B82+C82+'357'!G6</f>
        <v>-13.78925000000001</v>
      </c>
      <c r="E82" s="30" t="s">
        <v>475</v>
      </c>
    </row>
    <row r="83" spans="1:5" ht="26.25">
      <c r="A83" s="11" t="s">
        <v>87</v>
      </c>
      <c r="B83" s="57">
        <v>4.41264931842602</v>
      </c>
      <c r="C83" s="57"/>
      <c r="D83" s="51">
        <f t="shared" si="0"/>
        <v>4.41264931842602</v>
      </c>
      <c r="E83" s="30" t="s">
        <v>88</v>
      </c>
    </row>
    <row r="84" spans="1:5" ht="26.25">
      <c r="A84" s="15" t="s">
        <v>489</v>
      </c>
      <c r="B84" s="57">
        <v>0</v>
      </c>
      <c r="C84" s="57"/>
      <c r="D84" s="51">
        <f>'365'!G6</f>
        <v>12.336000000000013</v>
      </c>
      <c r="E84" s="66">
        <v>365</v>
      </c>
    </row>
    <row r="85" spans="1:5" ht="45">
      <c r="A85" s="11" t="s">
        <v>89</v>
      </c>
      <c r="B85" s="57">
        <v>-10.745266261487131</v>
      </c>
      <c r="C85" s="57"/>
      <c r="D85" s="51">
        <f>B85+C85+'380'!G5</f>
        <v>-0.3474662614871704</v>
      </c>
      <c r="E85" s="30" t="s">
        <v>529</v>
      </c>
    </row>
    <row r="86" spans="1:5" ht="45">
      <c r="A86" s="11" t="s">
        <v>90</v>
      </c>
      <c r="B86" s="57">
        <v>-69.21476560394012</v>
      </c>
      <c r="C86" s="57"/>
      <c r="D86" s="51">
        <f t="shared" si="0"/>
        <v>-69.21476560394012</v>
      </c>
      <c r="E86" s="30" t="s">
        <v>91</v>
      </c>
    </row>
    <row r="87" spans="1:5" ht="26.25">
      <c r="A87" s="11" t="s">
        <v>349</v>
      </c>
      <c r="B87" s="57">
        <v>0</v>
      </c>
      <c r="C87" s="57"/>
      <c r="D87" s="51">
        <f>B87+C87+'312'!G4</f>
        <v>-0.016307806841098227</v>
      </c>
      <c r="E87" s="67">
        <v>312</v>
      </c>
    </row>
    <row r="88" spans="1:5" ht="26.25">
      <c r="A88" s="15" t="s">
        <v>532</v>
      </c>
      <c r="B88" s="57">
        <v>0</v>
      </c>
      <c r="C88" s="57"/>
      <c r="D88" s="51">
        <f>'383'!G6+'407'!G7</f>
        <v>-0.46644000000003416</v>
      </c>
      <c r="E88" s="67" t="s">
        <v>614</v>
      </c>
    </row>
    <row r="89" spans="1:5" ht="26.25">
      <c r="A89" s="11" t="s">
        <v>92</v>
      </c>
      <c r="B89" s="57">
        <v>1.5424181818181637</v>
      </c>
      <c r="C89" s="57"/>
      <c r="D89" s="51">
        <f t="shared" si="0"/>
        <v>1.5424181818181637</v>
      </c>
      <c r="E89" s="30">
        <v>205</v>
      </c>
    </row>
    <row r="90" spans="1:5" ht="45">
      <c r="A90" s="36" t="s">
        <v>93</v>
      </c>
      <c r="B90" s="57">
        <v>-17.4280155446271</v>
      </c>
      <c r="C90" s="57"/>
      <c r="D90" s="51">
        <f>B90+C90+'442'!G8</f>
        <v>-0.8002155446271217</v>
      </c>
      <c r="E90" s="30" t="s">
        <v>744</v>
      </c>
    </row>
    <row r="91" spans="1:5" ht="26.25">
      <c r="A91" s="11" t="s">
        <v>421</v>
      </c>
      <c r="B91" s="57">
        <v>0</v>
      </c>
      <c r="C91" s="57"/>
      <c r="D91" s="51">
        <f>B91+C91+'341'!G5+'349'!G5+'440'!G6</f>
        <v>0.03193999999996322</v>
      </c>
      <c r="E91" s="67" t="s">
        <v>725</v>
      </c>
    </row>
    <row r="92" spans="1:5" ht="26.25">
      <c r="A92" s="11" t="s">
        <v>94</v>
      </c>
      <c r="B92" s="57">
        <v>6.445296795318825</v>
      </c>
      <c r="C92" s="57"/>
      <c r="D92" s="51">
        <f>B92+C92</f>
        <v>6.445296795318825</v>
      </c>
      <c r="E92" s="30" t="s">
        <v>95</v>
      </c>
    </row>
    <row r="93" spans="1:5" ht="26.25">
      <c r="A93" s="11" t="s">
        <v>96</v>
      </c>
      <c r="B93" s="57">
        <v>14.026053531598507</v>
      </c>
      <c r="C93" s="57"/>
      <c r="D93" s="51">
        <f>B93+C93</f>
        <v>14.026053531598507</v>
      </c>
      <c r="E93" s="30">
        <v>173</v>
      </c>
    </row>
    <row r="94" spans="1:5" ht="45">
      <c r="A94" s="11" t="s">
        <v>97</v>
      </c>
      <c r="B94" s="57">
        <v>-15.99446605313969</v>
      </c>
      <c r="C94" s="57"/>
      <c r="D94" s="51">
        <f>B94+C94+'323'!G10+'329'!G8+'347'!G7+'365'!G7+'367'!G5+'379'!G7+'388'!G5+'409'!G7+'430'!G5</f>
        <v>0.10140274112907832</v>
      </c>
      <c r="E94" s="35" t="s">
        <v>687</v>
      </c>
    </row>
    <row r="95" spans="1:5" ht="26.25">
      <c r="A95" s="15" t="s">
        <v>98</v>
      </c>
      <c r="B95" s="57">
        <v>1.5234438661710215</v>
      </c>
      <c r="C95" s="57"/>
      <c r="D95" s="51">
        <f>B95+C95</f>
        <v>1.5234438661710215</v>
      </c>
      <c r="E95" s="34">
        <v>260</v>
      </c>
    </row>
    <row r="96" spans="1:5" ht="26.25">
      <c r="A96" s="11" t="s">
        <v>99</v>
      </c>
      <c r="B96" s="57">
        <v>1.6205894523326378</v>
      </c>
      <c r="C96" s="57"/>
      <c r="D96" s="51">
        <f>B96+C96+'432'!G4+'439'!G9</f>
        <v>0.1525894523326201</v>
      </c>
      <c r="E96" s="35" t="s">
        <v>722</v>
      </c>
    </row>
    <row r="97" spans="1:5" ht="26.25">
      <c r="A97" s="15" t="s">
        <v>577</v>
      </c>
      <c r="B97" s="57">
        <v>0</v>
      </c>
      <c r="C97" s="57"/>
      <c r="D97" s="51">
        <f>B97+C97+'395'!G4+'401'!G6</f>
        <v>0.2046999999999457</v>
      </c>
      <c r="E97" s="81" t="s">
        <v>596</v>
      </c>
    </row>
    <row r="98" spans="1:5" ht="26.25">
      <c r="A98" s="15" t="s">
        <v>497</v>
      </c>
      <c r="B98" s="57">
        <v>0</v>
      </c>
      <c r="C98" s="57"/>
      <c r="D98" s="51">
        <f>B98+C98+'369'!G10+'447'!G9</f>
        <v>0.08010000000001583</v>
      </c>
      <c r="E98" s="81" t="s">
        <v>773</v>
      </c>
    </row>
    <row r="99" spans="1:5" ht="26.25">
      <c r="A99" s="15" t="s">
        <v>628</v>
      </c>
      <c r="B99" s="57">
        <v>0</v>
      </c>
      <c r="C99" s="57"/>
      <c r="D99" s="51">
        <f>'412'!G7</f>
        <v>-0.45089999999993324</v>
      </c>
      <c r="E99" s="81">
        <v>412</v>
      </c>
    </row>
    <row r="100" spans="1:5" ht="26.25">
      <c r="A100" s="11" t="s">
        <v>100</v>
      </c>
      <c r="B100" s="57">
        <v>-2.6790087885493676</v>
      </c>
      <c r="C100" s="57"/>
      <c r="D100" s="51">
        <f>B100+C100</f>
        <v>-2.6790087885493676</v>
      </c>
      <c r="E100" s="34" t="s">
        <v>101</v>
      </c>
    </row>
    <row r="101" spans="1:5" ht="26.25">
      <c r="A101" s="11" t="s">
        <v>102</v>
      </c>
      <c r="B101" s="57">
        <v>5.658398795181029</v>
      </c>
      <c r="C101" s="57"/>
      <c r="D101" s="51">
        <f>B101+C101</f>
        <v>5.658398795181029</v>
      </c>
      <c r="E101" s="34">
        <v>217</v>
      </c>
    </row>
    <row r="102" spans="1:5" ht="26.25">
      <c r="A102" s="11" t="s">
        <v>103</v>
      </c>
      <c r="B102" s="57">
        <v>0.5449786171185451</v>
      </c>
      <c r="C102" s="57"/>
      <c r="D102" s="51">
        <f>B102+C102+'304'!G8</f>
        <v>-7.387663467049833</v>
      </c>
      <c r="E102" s="35" t="s">
        <v>328</v>
      </c>
    </row>
    <row r="103" spans="1:5" ht="26.25">
      <c r="A103" s="15" t="s">
        <v>104</v>
      </c>
      <c r="B103" s="57"/>
      <c r="C103" s="57">
        <f>'300'!G10</f>
        <v>-0.10779175050311096</v>
      </c>
      <c r="D103" s="51">
        <f>B103+C103</f>
        <v>-0.10779175050311096</v>
      </c>
      <c r="E103" s="35">
        <v>300</v>
      </c>
    </row>
    <row r="104" spans="1:5" ht="26.25">
      <c r="A104" s="36" t="s">
        <v>105</v>
      </c>
      <c r="B104" s="57">
        <v>0.4704153300190228</v>
      </c>
      <c r="C104" s="57"/>
      <c r="D104" s="51">
        <f>B104+C104</f>
        <v>0.4704153300190228</v>
      </c>
      <c r="E104" s="30" t="s">
        <v>106</v>
      </c>
    </row>
    <row r="105" spans="1:5" ht="26.25">
      <c r="A105" s="36" t="s">
        <v>107</v>
      </c>
      <c r="B105" s="57">
        <v>-1.7346101116473278</v>
      </c>
      <c r="C105" s="57"/>
      <c r="D105" s="51">
        <f>B105+C105+'372'!G6</f>
        <v>0.30858988835251466</v>
      </c>
      <c r="E105" s="30" t="s">
        <v>508</v>
      </c>
    </row>
    <row r="106" spans="1:5" ht="26.25">
      <c r="A106" s="36" t="s">
        <v>108</v>
      </c>
      <c r="B106" s="57">
        <v>6.965636389397673</v>
      </c>
      <c r="C106" s="57"/>
      <c r="D106" s="51">
        <f>B106+C106+'316'!G9+'323'!G6+'369'!G8+'396'!G6+'401'!G5</f>
        <v>0.10561120721155248</v>
      </c>
      <c r="E106" s="30" t="s">
        <v>597</v>
      </c>
    </row>
    <row r="107" spans="1:5" ht="26.25">
      <c r="A107" s="15" t="s">
        <v>357</v>
      </c>
      <c r="B107" s="57">
        <v>0</v>
      </c>
      <c r="C107" s="57"/>
      <c r="D107" s="51">
        <f>B107+C107+'317'!G5+'355'!G8</f>
        <v>7.785819999999944</v>
      </c>
      <c r="E107" s="66" t="s">
        <v>466</v>
      </c>
    </row>
    <row r="108" spans="1:5" ht="26.25">
      <c r="A108" s="36" t="s">
        <v>109</v>
      </c>
      <c r="B108" s="57">
        <v>0.6148239999999987</v>
      </c>
      <c r="C108" s="57"/>
      <c r="D108" s="51">
        <f>B108+C108+'389'!G4+'410'!G6</f>
        <v>-0.29647599999992735</v>
      </c>
      <c r="E108" s="30" t="s">
        <v>623</v>
      </c>
    </row>
    <row r="109" spans="1:5" ht="30">
      <c r="A109" s="33" t="s">
        <v>110</v>
      </c>
      <c r="B109" s="57">
        <v>-30.431686517547007</v>
      </c>
      <c r="C109" s="57"/>
      <c r="D109" s="51">
        <f>B109+C109+'386'!G8</f>
        <v>0.5414561602771641</v>
      </c>
      <c r="E109" s="30" t="s">
        <v>543</v>
      </c>
    </row>
    <row r="110" spans="1:5" ht="26.25">
      <c r="A110" s="15" t="s">
        <v>682</v>
      </c>
      <c r="B110" s="57">
        <v>0</v>
      </c>
      <c r="C110" s="57"/>
      <c r="D110" s="51">
        <f>'428'!G9</f>
        <v>0.35999999999989996</v>
      </c>
      <c r="E110" s="66">
        <v>428</v>
      </c>
    </row>
    <row r="111" spans="1:5" ht="26.25">
      <c r="A111" s="15" t="s">
        <v>680</v>
      </c>
      <c r="B111" s="57">
        <v>0</v>
      </c>
      <c r="C111" s="57"/>
      <c r="D111" s="51">
        <f>'429'!G7</f>
        <v>0.07999999999992724</v>
      </c>
      <c r="E111" s="66">
        <v>429</v>
      </c>
    </row>
    <row r="112" spans="1:5" ht="26.25">
      <c r="A112" s="15" t="s">
        <v>378</v>
      </c>
      <c r="B112" s="57">
        <v>0</v>
      </c>
      <c r="C112" s="57"/>
      <c r="D112" s="51">
        <f>B112+C112+'323'!G11+'407'!G11+'427'!G6+'441'!G12</f>
        <v>1.5411647773279356</v>
      </c>
      <c r="E112" s="66" t="s">
        <v>737</v>
      </c>
    </row>
    <row r="113" spans="1:5" ht="26.25">
      <c r="A113" s="11" t="s">
        <v>111</v>
      </c>
      <c r="B113" s="57">
        <v>-5.631741176470314</v>
      </c>
      <c r="C113" s="57"/>
      <c r="D113" s="51">
        <f>B113+C113</f>
        <v>-5.631741176470314</v>
      </c>
      <c r="E113" s="30">
        <v>112</v>
      </c>
    </row>
    <row r="114" spans="1:5" ht="30">
      <c r="A114" s="15" t="s">
        <v>342</v>
      </c>
      <c r="B114" s="57">
        <v>0</v>
      </c>
      <c r="C114" s="57"/>
      <c r="D114" s="51">
        <f>'309'!G9+'312'!G6+'313'!G5+'313'!G6+'319'!G6+'343'!G4+'354'!G4+'361'!G4+'366'!G4+'370'!G4+'371'!G8+'373'!G4+'375'!G5</f>
        <v>49.742918013660756</v>
      </c>
      <c r="E114" s="67" t="s">
        <v>511</v>
      </c>
    </row>
    <row r="115" spans="1:5" ht="26.25">
      <c r="A115" s="15" t="s">
        <v>517</v>
      </c>
      <c r="B115" s="57">
        <v>0</v>
      </c>
      <c r="C115" s="57"/>
      <c r="D115" s="51">
        <f>'377'!G5</f>
        <v>0.34399999999993724</v>
      </c>
      <c r="E115" s="67">
        <v>377</v>
      </c>
    </row>
    <row r="116" spans="1:5" ht="26.25">
      <c r="A116" s="11" t="s">
        <v>112</v>
      </c>
      <c r="B116" s="57">
        <v>3.199847169811335</v>
      </c>
      <c r="C116" s="57"/>
      <c r="D116" s="51">
        <f>B116+C116+'360'!G6</f>
        <v>2.1598971698113374</v>
      </c>
      <c r="E116" s="35" t="s">
        <v>481</v>
      </c>
    </row>
    <row r="117" spans="1:5" ht="26.25">
      <c r="A117" s="15" t="s">
        <v>113</v>
      </c>
      <c r="B117" s="57">
        <v>-4.555964179104478</v>
      </c>
      <c r="C117" s="57"/>
      <c r="D117" s="51">
        <f>B117+C117</f>
        <v>-4.555964179104478</v>
      </c>
      <c r="E117" s="34">
        <v>266</v>
      </c>
    </row>
    <row r="118" spans="1:5" ht="60">
      <c r="A118" s="11" t="s">
        <v>114</v>
      </c>
      <c r="B118" s="57">
        <v>-4.366967818880823</v>
      </c>
      <c r="C118" s="57"/>
      <c r="D118" s="51">
        <f>B118+C118+'309'!G4+'316'!G4+'319'!G4+'339'!G9+'340'!G4+'372'!G7+'381'!G4+'391'!G7+'404'!G6+'411'!G4+'412'!G8+'416'!G4+'429'!G4</f>
        <v>3.3475041469315556</v>
      </c>
      <c r="E118" s="30" t="s">
        <v>685</v>
      </c>
    </row>
    <row r="119" spans="1:5" ht="26.25">
      <c r="A119" s="11" t="s">
        <v>115</v>
      </c>
      <c r="B119" s="57">
        <v>10.616140298507503</v>
      </c>
      <c r="C119" s="57"/>
      <c r="D119" s="51">
        <f>B119+C119</f>
        <v>10.616140298507503</v>
      </c>
      <c r="E119" s="30">
        <v>100</v>
      </c>
    </row>
    <row r="120" spans="1:5" ht="26.25">
      <c r="A120" s="11" t="s">
        <v>116</v>
      </c>
      <c r="B120" s="57">
        <v>6.308341883116952</v>
      </c>
      <c r="C120" s="57"/>
      <c r="D120" s="51">
        <f>B120+C120</f>
        <v>6.308341883116952</v>
      </c>
      <c r="E120" s="30" t="s">
        <v>117</v>
      </c>
    </row>
    <row r="121" spans="1:5" ht="26.25">
      <c r="A121" s="11" t="s">
        <v>118</v>
      </c>
      <c r="B121" s="57">
        <v>-0.07709664603362398</v>
      </c>
      <c r="C121" s="57"/>
      <c r="D121" s="51">
        <f>B121+C121</f>
        <v>-0.07709664603362398</v>
      </c>
      <c r="E121" s="30" t="s">
        <v>119</v>
      </c>
    </row>
    <row r="122" spans="1:5" ht="30">
      <c r="A122" s="11" t="s">
        <v>120</v>
      </c>
      <c r="B122" s="57">
        <v>1.518555555555551</v>
      </c>
      <c r="C122" s="57"/>
      <c r="D122" s="51">
        <f>B122+C122+'325'!G9+'328'!G5+'344'!G9+'378'!G7+'384'!G6+'387'!G4+'391'!G9+'399'!G4+'441'!G4</f>
        <v>0.7298409927876008</v>
      </c>
      <c r="E122" s="30" t="s">
        <v>732</v>
      </c>
    </row>
    <row r="123" spans="1:5" ht="26.25">
      <c r="A123" s="15" t="s">
        <v>370</v>
      </c>
      <c r="B123" s="57">
        <v>0</v>
      </c>
      <c r="C123" s="57"/>
      <c r="D123" s="51">
        <f>B123+C123+'321'!G10</f>
        <v>0.0084595959597209</v>
      </c>
      <c r="E123" s="66">
        <v>321</v>
      </c>
    </row>
    <row r="124" spans="1:5" ht="26.25">
      <c r="A124" s="11" t="s">
        <v>121</v>
      </c>
      <c r="B124" s="57">
        <v>-3.9464289962825774</v>
      </c>
      <c r="C124" s="57"/>
      <c r="D124" s="51">
        <f>B124+C124</f>
        <v>-3.9464289962825774</v>
      </c>
      <c r="E124" s="30">
        <v>168</v>
      </c>
    </row>
    <row r="125" spans="1:5" ht="26.25">
      <c r="A125" s="15" t="s">
        <v>627</v>
      </c>
      <c r="B125" s="57">
        <v>0</v>
      </c>
      <c r="C125" s="57"/>
      <c r="D125" s="51">
        <f>'412'!G5</f>
        <v>-0.29109999999991487</v>
      </c>
      <c r="E125" s="66">
        <v>412</v>
      </c>
    </row>
    <row r="126" spans="1:5" ht="30">
      <c r="A126" s="15" t="s">
        <v>395</v>
      </c>
      <c r="B126" s="57">
        <v>0</v>
      </c>
      <c r="C126" s="57"/>
      <c r="D126" s="51">
        <f>B126+C126+'327'!G8+'329'!G6+'340'!G8+'345'!G8+'350'!G8+'358'!G4+'359'!G4+'365'!G5+'368'!G4+'371'!G7+'380'!G4+'428'!G7</f>
        <v>3.6328325373834787</v>
      </c>
      <c r="E126" s="66" t="s">
        <v>683</v>
      </c>
    </row>
    <row r="127" spans="1:5" ht="26.25">
      <c r="A127" s="11" t="s">
        <v>122</v>
      </c>
      <c r="B127" s="57">
        <v>-0.49707272331679064</v>
      </c>
      <c r="C127" s="57"/>
      <c r="D127" s="51">
        <f>B127+C127</f>
        <v>-0.49707272331679064</v>
      </c>
      <c r="E127" s="30" t="s">
        <v>123</v>
      </c>
    </row>
    <row r="128" spans="1:5" ht="30">
      <c r="A128" s="37" t="s">
        <v>124</v>
      </c>
      <c r="B128" s="57">
        <v>276.8983997615073</v>
      </c>
      <c r="C128" s="57"/>
      <c r="D128" s="51">
        <f>B128+C128+'315'!G4</f>
        <v>-0.38990023849265754</v>
      </c>
      <c r="E128" s="30" t="s">
        <v>359</v>
      </c>
    </row>
    <row r="129" spans="1:5" ht="26.25">
      <c r="A129" s="11" t="s">
        <v>125</v>
      </c>
      <c r="B129" s="57">
        <v>11.392819046823462</v>
      </c>
      <c r="C129" s="57"/>
      <c r="D129" s="51">
        <f>B129+C129</f>
        <v>11.392819046823462</v>
      </c>
      <c r="E129" s="30" t="s">
        <v>126</v>
      </c>
    </row>
    <row r="130" spans="1:5" ht="26.25">
      <c r="A130" s="11" t="s">
        <v>127</v>
      </c>
      <c r="B130" s="57">
        <v>-11.810529411764662</v>
      </c>
      <c r="C130" s="57"/>
      <c r="D130" s="51">
        <f>B130+C130</f>
        <v>-11.810529411764662</v>
      </c>
      <c r="E130" s="30">
        <v>166</v>
      </c>
    </row>
    <row r="131" spans="1:5" ht="26.25">
      <c r="A131" s="11" t="s">
        <v>128</v>
      </c>
      <c r="B131" s="57">
        <v>0.048184257153934595</v>
      </c>
      <c r="C131" s="57"/>
      <c r="D131" s="51">
        <f>B131+C131</f>
        <v>0.048184257153934595</v>
      </c>
      <c r="E131" s="30" t="s">
        <v>129</v>
      </c>
    </row>
    <row r="132" spans="1:5" ht="26.25">
      <c r="A132" s="11" t="s">
        <v>130</v>
      </c>
      <c r="B132" s="57">
        <v>0.4382749077490189</v>
      </c>
      <c r="C132" s="57"/>
      <c r="D132" s="51">
        <f>B132+C132</f>
        <v>0.4382749077490189</v>
      </c>
      <c r="E132" s="30">
        <v>118</v>
      </c>
    </row>
    <row r="133" spans="1:5" ht="26.25">
      <c r="A133" s="15" t="s">
        <v>323</v>
      </c>
      <c r="B133" s="57">
        <v>0</v>
      </c>
      <c r="C133" s="57"/>
      <c r="D133" s="51">
        <f>B133+C133+'304'!G9+'309'!G7+'372'!G4+'399'!G5+'412'!G6+'421'!G8</f>
        <v>-0.3005760752276956</v>
      </c>
      <c r="E133" s="66" t="s">
        <v>654</v>
      </c>
    </row>
    <row r="134" spans="1:5" ht="26.25">
      <c r="A134" s="15" t="s">
        <v>131</v>
      </c>
      <c r="B134" s="57">
        <v>-78.1587402672501</v>
      </c>
      <c r="C134" s="57">
        <f>'301'!G5</f>
        <v>78.0079176706829</v>
      </c>
      <c r="D134" s="51">
        <f>B134+C134+'302'!G10+'303'!G6+'345'!G6</f>
        <v>1.9339494597380167</v>
      </c>
      <c r="E134" s="30" t="s">
        <v>432</v>
      </c>
    </row>
    <row r="135" spans="1:5" ht="26.25">
      <c r="A135" s="11" t="s">
        <v>132</v>
      </c>
      <c r="B135" s="57">
        <v>7.028458140704686</v>
      </c>
      <c r="C135" s="57"/>
      <c r="D135" s="51">
        <f aca="true" t="shared" si="1" ref="D135:D140">B135+C135</f>
        <v>7.028458140704686</v>
      </c>
      <c r="E135" s="30" t="s">
        <v>133</v>
      </c>
    </row>
    <row r="136" spans="1:5" ht="26.25">
      <c r="A136" s="11" t="s">
        <v>134</v>
      </c>
      <c r="B136" s="57">
        <v>1.584196226415088</v>
      </c>
      <c r="C136" s="57"/>
      <c r="D136" s="51">
        <f t="shared" si="1"/>
        <v>1.584196226415088</v>
      </c>
      <c r="E136" s="30">
        <v>93</v>
      </c>
    </row>
    <row r="137" spans="1:5" ht="26.25">
      <c r="A137" s="11" t="s">
        <v>135</v>
      </c>
      <c r="B137" s="57">
        <v>-0.4780134577816284</v>
      </c>
      <c r="C137" s="57"/>
      <c r="D137" s="51">
        <f>B137+C137+'450'!G5</f>
        <v>-1368.5842134577815</v>
      </c>
      <c r="E137" s="30" t="s">
        <v>784</v>
      </c>
    </row>
    <row r="138" spans="1:5" ht="26.25">
      <c r="A138" s="11" t="s">
        <v>136</v>
      </c>
      <c r="B138" s="57">
        <v>-0.6350263094968795</v>
      </c>
      <c r="C138" s="57"/>
      <c r="D138" s="51">
        <f t="shared" si="1"/>
        <v>-0.6350263094968795</v>
      </c>
      <c r="E138" s="30" t="s">
        <v>137</v>
      </c>
    </row>
    <row r="139" spans="1:5" ht="26.25">
      <c r="A139" s="11" t="s">
        <v>138</v>
      </c>
      <c r="B139" s="57">
        <v>-8.383227509293675</v>
      </c>
      <c r="C139" s="57"/>
      <c r="D139" s="51">
        <f t="shared" si="1"/>
        <v>-8.383227509293675</v>
      </c>
      <c r="E139" s="30" t="s">
        <v>139</v>
      </c>
    </row>
    <row r="140" spans="1:5" ht="26.25">
      <c r="A140" s="11" t="s">
        <v>140</v>
      </c>
      <c r="B140" s="57">
        <v>6.280155555555552</v>
      </c>
      <c r="C140" s="57"/>
      <c r="D140" s="51">
        <f t="shared" si="1"/>
        <v>6.280155555555552</v>
      </c>
      <c r="E140" s="30">
        <v>101</v>
      </c>
    </row>
    <row r="141" spans="1:5" ht="26.25">
      <c r="A141" s="11" t="s">
        <v>145</v>
      </c>
      <c r="B141" s="57">
        <v>55.954129201694286</v>
      </c>
      <c r="C141" s="57"/>
      <c r="D141" s="51">
        <f>B141+C141+'368'!G5+'402'!G4+'427'!G7</f>
        <v>-0.02989079830541641</v>
      </c>
      <c r="E141" s="30" t="s">
        <v>676</v>
      </c>
    </row>
    <row r="142" spans="1:5" ht="26.25">
      <c r="A142" s="11" t="s">
        <v>765</v>
      </c>
      <c r="B142" s="57">
        <v>0</v>
      </c>
      <c r="C142" s="57"/>
      <c r="D142" s="51">
        <f>'448'!G11</f>
        <v>0.2518999999999778</v>
      </c>
      <c r="E142" s="66">
        <v>448</v>
      </c>
    </row>
    <row r="143" spans="1:5" ht="26.25">
      <c r="A143" s="11" t="s">
        <v>146</v>
      </c>
      <c r="B143" s="57">
        <v>10.818517269076324</v>
      </c>
      <c r="C143" s="57"/>
      <c r="D143" s="51">
        <f>B143+C143</f>
        <v>10.818517269076324</v>
      </c>
      <c r="E143" s="30">
        <v>286</v>
      </c>
    </row>
    <row r="144" spans="1:5" ht="26.25">
      <c r="A144" s="11" t="s">
        <v>141</v>
      </c>
      <c r="B144" s="57">
        <v>-5.388604477611921</v>
      </c>
      <c r="C144" s="57"/>
      <c r="D144" s="51">
        <f>B144+C144</f>
        <v>-5.388604477611921</v>
      </c>
      <c r="E144" s="30">
        <v>233</v>
      </c>
    </row>
    <row r="145" spans="1:5" ht="21" customHeight="1">
      <c r="A145" s="11" t="s">
        <v>142</v>
      </c>
      <c r="B145" s="57">
        <v>-0.39928252788115515</v>
      </c>
      <c r="C145" s="57"/>
      <c r="D145" s="51">
        <f>B145+C145+'323'!G4</f>
        <v>22.62783366645101</v>
      </c>
      <c r="E145" s="30" t="s">
        <v>379</v>
      </c>
    </row>
    <row r="146" spans="1:5" ht="26.25">
      <c r="A146" s="15" t="s">
        <v>457</v>
      </c>
      <c r="B146" s="57">
        <v>0</v>
      </c>
      <c r="C146" s="57"/>
      <c r="D146" s="51">
        <f>B146+C146+'353'!G4</f>
        <v>260.0043999999998</v>
      </c>
      <c r="E146" s="66">
        <v>353</v>
      </c>
    </row>
    <row r="147" spans="1:5" ht="26.25">
      <c r="A147" s="11" t="s">
        <v>147</v>
      </c>
      <c r="B147" s="57">
        <v>1.4661223880596026</v>
      </c>
      <c r="C147" s="57"/>
      <c r="D147" s="51">
        <f>B147+C147</f>
        <v>1.4661223880596026</v>
      </c>
      <c r="E147" s="30">
        <v>257</v>
      </c>
    </row>
    <row r="148" spans="1:5" ht="26.25">
      <c r="A148" s="15" t="s">
        <v>694</v>
      </c>
      <c r="B148" s="57">
        <v>0</v>
      </c>
      <c r="C148" s="57"/>
      <c r="D148" s="51">
        <f>'432'!G7+'436'!G7+'439'!G8+'440'!G7</f>
        <v>-0.3074000000003707</v>
      </c>
      <c r="E148" s="66" t="s">
        <v>723</v>
      </c>
    </row>
    <row r="149" spans="1:5" ht="26.25">
      <c r="A149" s="15" t="s">
        <v>658</v>
      </c>
      <c r="B149" s="57">
        <v>0</v>
      </c>
      <c r="C149" s="57"/>
      <c r="D149" s="51">
        <f>'423'!G7</f>
        <v>-0.013799999999946522</v>
      </c>
      <c r="E149" s="66">
        <v>423</v>
      </c>
    </row>
    <row r="150" spans="1:5" ht="26.25">
      <c r="A150" s="11" t="s">
        <v>143</v>
      </c>
      <c r="B150" s="57">
        <v>-0.3834220700151434</v>
      </c>
      <c r="C150" s="57"/>
      <c r="D150" s="51">
        <f>B150+C150</f>
        <v>-0.3834220700151434</v>
      </c>
      <c r="E150" s="30" t="s">
        <v>144</v>
      </c>
    </row>
    <row r="151" spans="1:5" ht="26.25">
      <c r="A151" s="15" t="s">
        <v>341</v>
      </c>
      <c r="B151" s="57">
        <v>0</v>
      </c>
      <c r="C151" s="57"/>
      <c r="D151" s="51">
        <f>B151+C151+'309'!G8</f>
        <v>0.03692307692313079</v>
      </c>
      <c r="E151" s="30">
        <v>309</v>
      </c>
    </row>
    <row r="152" spans="1:5" ht="30">
      <c r="A152" s="11" t="s">
        <v>148</v>
      </c>
      <c r="B152" s="57">
        <v>67.12060487458155</v>
      </c>
      <c r="C152" s="57"/>
      <c r="D152" s="51">
        <f>B152+C152+'304'!G10+'341'!G6+'370'!G5+'389'!G6+'422'!G5+'427'!G10+'438'!G4</f>
        <v>0.5456373395103356</v>
      </c>
      <c r="E152" s="30" t="s">
        <v>720</v>
      </c>
    </row>
    <row r="153" spans="1:5" ht="26.25">
      <c r="A153" s="11" t="s">
        <v>149</v>
      </c>
      <c r="B153" s="57">
        <v>-0.19630474308291923</v>
      </c>
      <c r="C153" s="57"/>
      <c r="D153" s="51">
        <f>B153+C153</f>
        <v>-0.19630474308291923</v>
      </c>
      <c r="E153" s="30">
        <v>256</v>
      </c>
    </row>
    <row r="154" spans="1:5" ht="26.25">
      <c r="A154" s="11" t="s">
        <v>150</v>
      </c>
      <c r="B154" s="57">
        <v>-0.7417588235293806</v>
      </c>
      <c r="C154" s="57"/>
      <c r="D154" s="51">
        <f>B154+C154</f>
        <v>-0.7417588235293806</v>
      </c>
      <c r="E154" s="30" t="s">
        <v>151</v>
      </c>
    </row>
    <row r="155" spans="1:5" ht="26.25">
      <c r="A155" s="15" t="s">
        <v>547</v>
      </c>
      <c r="B155" s="57">
        <v>0</v>
      </c>
      <c r="C155" s="57"/>
      <c r="D155" s="51">
        <f>'388'!G4+'413'!G5+'427'!G5+'428'!G6</f>
        <v>1.0758999999997059</v>
      </c>
      <c r="E155" s="66" t="s">
        <v>684</v>
      </c>
    </row>
    <row r="156" spans="1:5" ht="26.25">
      <c r="A156" s="11" t="s">
        <v>152</v>
      </c>
      <c r="B156" s="57">
        <v>-0.01558294008663097</v>
      </c>
      <c r="C156" s="57"/>
      <c r="D156" s="51">
        <f>B156+C156</f>
        <v>-0.01558294008663097</v>
      </c>
      <c r="E156" s="30" t="s">
        <v>153</v>
      </c>
    </row>
    <row r="157" spans="1:5" ht="26.25">
      <c r="A157" s="11" t="s">
        <v>154</v>
      </c>
      <c r="B157" s="57">
        <v>-8.840845724907012</v>
      </c>
      <c r="C157" s="57"/>
      <c r="D157" s="51">
        <f>B157+C157</f>
        <v>-8.840845724907012</v>
      </c>
      <c r="E157" s="30">
        <v>233</v>
      </c>
    </row>
    <row r="158" spans="1:5" ht="26.25">
      <c r="A158" s="15" t="s">
        <v>562</v>
      </c>
      <c r="B158" s="57">
        <v>0</v>
      </c>
      <c r="C158" s="57"/>
      <c r="D158" s="51">
        <f>B158+C158+'392'!G7</f>
        <v>-0.401800000000037</v>
      </c>
      <c r="E158" s="66">
        <v>392</v>
      </c>
    </row>
    <row r="159" spans="1:5" ht="26.25">
      <c r="A159" s="11" t="s">
        <v>155</v>
      </c>
      <c r="B159" s="57">
        <v>1.2350052324831324</v>
      </c>
      <c r="C159" s="57"/>
      <c r="D159" s="51">
        <f>B159+C159+'342'!G4+'353'!G5</f>
        <v>-60.706654767516824</v>
      </c>
      <c r="E159" s="30" t="s">
        <v>458</v>
      </c>
    </row>
    <row r="160" spans="1:5" ht="26.25">
      <c r="A160" s="11" t="s">
        <v>156</v>
      </c>
      <c r="B160" s="57">
        <v>2.7318253704390543</v>
      </c>
      <c r="C160" s="57"/>
      <c r="D160" s="51">
        <f>B160+C160+'353'!G7</f>
        <v>-7.754334629560958</v>
      </c>
      <c r="E160" s="30" t="s">
        <v>459</v>
      </c>
    </row>
    <row r="161" spans="1:5" ht="26.25">
      <c r="A161" s="11" t="s">
        <v>764</v>
      </c>
      <c r="B161" s="57">
        <v>0</v>
      </c>
      <c r="C161" s="57"/>
      <c r="D161" s="51">
        <f>'448'!G10</f>
        <v>0.3583000000000993</v>
      </c>
      <c r="E161" s="66">
        <v>448</v>
      </c>
    </row>
    <row r="162" spans="1:5" ht="26.25">
      <c r="A162" s="15" t="s">
        <v>419</v>
      </c>
      <c r="B162" s="57">
        <v>0</v>
      </c>
      <c r="C162" s="57"/>
      <c r="D162" s="51">
        <f>B162+C162+'340'!G5+'436'!G10</f>
        <v>0.49820000000022446</v>
      </c>
      <c r="E162" s="66" t="s">
        <v>712</v>
      </c>
    </row>
    <row r="163" spans="1:5" ht="32.25">
      <c r="A163" s="11" t="s">
        <v>157</v>
      </c>
      <c r="B163" s="57">
        <v>46.22906284289732</v>
      </c>
      <c r="C163" s="57"/>
      <c r="D163" s="51">
        <f>B163+C163+'310'!G4+'408'!G4</f>
        <v>0.5170480280826553</v>
      </c>
      <c r="E163" s="30" t="s">
        <v>620</v>
      </c>
    </row>
    <row r="164" spans="1:5" ht="26.25">
      <c r="A164" s="11" t="s">
        <v>158</v>
      </c>
      <c r="B164" s="57">
        <v>0.06681868215576969</v>
      </c>
      <c r="C164" s="57"/>
      <c r="D164" s="51">
        <f>B164+C164</f>
        <v>0.06681868215576969</v>
      </c>
      <c r="E164" s="30" t="s">
        <v>159</v>
      </c>
    </row>
    <row r="165" spans="1:5" ht="26.25">
      <c r="A165" s="15" t="s">
        <v>545</v>
      </c>
      <c r="B165" s="57">
        <v>0</v>
      </c>
      <c r="C165" s="57"/>
      <c r="D165" s="51">
        <f>'387'!G10</f>
        <v>-0.30570000000000164</v>
      </c>
      <c r="E165" s="66">
        <v>387</v>
      </c>
    </row>
    <row r="166" spans="1:5" ht="26.25">
      <c r="A166" s="11" t="s">
        <v>160</v>
      </c>
      <c r="B166" s="57">
        <v>-3.92491413116943</v>
      </c>
      <c r="C166" s="57"/>
      <c r="D166" s="51">
        <f>B166+C166+'302'!G5+'320'!G8+'371'!G6+'407'!G8+'408'!G5+'411'!G9+'448'!G5</f>
        <v>0.09012614953923048</v>
      </c>
      <c r="E166" s="30" t="s">
        <v>775</v>
      </c>
    </row>
    <row r="167" spans="1:5" ht="26.25">
      <c r="A167" s="11" t="s">
        <v>161</v>
      </c>
      <c r="B167" s="57">
        <v>-1.1178249070632091</v>
      </c>
      <c r="C167" s="57"/>
      <c r="D167" s="51">
        <f>B167+C167</f>
        <v>-1.1178249070632091</v>
      </c>
      <c r="E167" s="30">
        <v>281</v>
      </c>
    </row>
    <row r="168" spans="1:5" ht="26.25">
      <c r="A168" s="11" t="s">
        <v>162</v>
      </c>
      <c r="B168" s="57">
        <v>-0.11297899728236871</v>
      </c>
      <c r="C168" s="57"/>
      <c r="D168" s="51">
        <f>B168+C168+'344'!G10+'347'!G8+'403'!G5</f>
        <v>0.07522100271754084</v>
      </c>
      <c r="E168" s="38" t="s">
        <v>603</v>
      </c>
    </row>
    <row r="169" spans="1:5" ht="26.25">
      <c r="A169" s="11" t="s">
        <v>163</v>
      </c>
      <c r="B169" s="57">
        <v>0.6968857142857701</v>
      </c>
      <c r="C169" s="57"/>
      <c r="D169" s="51">
        <f>B169+C169</f>
        <v>0.6968857142857701</v>
      </c>
      <c r="E169" s="30">
        <v>109</v>
      </c>
    </row>
    <row r="170" spans="1:5" ht="26.25">
      <c r="A170" s="11" t="s">
        <v>693</v>
      </c>
      <c r="B170" s="57">
        <v>0</v>
      </c>
      <c r="C170" s="57"/>
      <c r="D170" s="51">
        <f>'432'!G6+'440'!G5+'444'!G5</f>
        <v>-0.15487999999993463</v>
      </c>
      <c r="E170" s="66" t="s">
        <v>750</v>
      </c>
    </row>
    <row r="171" spans="1:5" ht="26.25">
      <c r="A171" s="15" t="s">
        <v>313</v>
      </c>
      <c r="B171" s="57">
        <v>0</v>
      </c>
      <c r="C171" s="57"/>
      <c r="D171" s="51">
        <f>'302'!G6</f>
        <v>-89.55660160965806</v>
      </c>
      <c r="E171" s="30">
        <v>302</v>
      </c>
    </row>
    <row r="172" spans="1:5" ht="26.25">
      <c r="A172" s="15" t="s">
        <v>355</v>
      </c>
      <c r="B172" s="57">
        <v>0</v>
      </c>
      <c r="C172" s="57"/>
      <c r="D172" s="51">
        <f>B172+C172+'315'!G5+'316'!G6+'357'!G9</f>
        <v>-2.051069999999953</v>
      </c>
      <c r="E172" s="66" t="s">
        <v>476</v>
      </c>
    </row>
    <row r="173" spans="1:5" ht="26.25">
      <c r="A173" s="15" t="s">
        <v>515</v>
      </c>
      <c r="B173" s="57">
        <v>0</v>
      </c>
      <c r="C173" s="57"/>
      <c r="D173" s="51">
        <f>'376'!G5</f>
        <v>-0.10400000000004184</v>
      </c>
      <c r="E173" s="66">
        <v>376</v>
      </c>
    </row>
    <row r="174" spans="1:5" ht="26.25">
      <c r="A174" s="15" t="s">
        <v>488</v>
      </c>
      <c r="B174" s="57">
        <v>0</v>
      </c>
      <c r="C174" s="57"/>
      <c r="D174" s="51">
        <f>'363'!G6+'369'!G12</f>
        <v>-3.5511999999998807</v>
      </c>
      <c r="E174" s="66" t="s">
        <v>501</v>
      </c>
    </row>
    <row r="175" spans="1:5" ht="26.25">
      <c r="A175" s="11" t="s">
        <v>164</v>
      </c>
      <c r="B175" s="57">
        <v>10.454676935327228</v>
      </c>
      <c r="C175" s="57"/>
      <c r="D175" s="51">
        <f>B175+C175</f>
        <v>10.454676935327228</v>
      </c>
      <c r="E175" s="30" t="s">
        <v>165</v>
      </c>
    </row>
    <row r="176" spans="1:5" ht="26.25">
      <c r="A176" s="11" t="s">
        <v>166</v>
      </c>
      <c r="B176" s="57">
        <v>-0.3081432310312948</v>
      </c>
      <c r="C176" s="57"/>
      <c r="D176" s="51">
        <f>B176+C176</f>
        <v>-0.3081432310312948</v>
      </c>
      <c r="E176" s="30" t="s">
        <v>167</v>
      </c>
    </row>
    <row r="177" spans="1:5" ht="26.25">
      <c r="A177" s="11" t="s">
        <v>168</v>
      </c>
      <c r="B177" s="57">
        <v>-7.43786700083524</v>
      </c>
      <c r="C177" s="57"/>
      <c r="D177" s="51">
        <f>B177+C177</f>
        <v>-7.43786700083524</v>
      </c>
      <c r="E177" s="30" t="s">
        <v>169</v>
      </c>
    </row>
    <row r="178" spans="1:5" ht="26.25">
      <c r="A178" s="11" t="s">
        <v>170</v>
      </c>
      <c r="B178" s="57">
        <v>0.4351999999998952</v>
      </c>
      <c r="C178" s="57"/>
      <c r="D178" s="51">
        <f>B178+C178</f>
        <v>0.4351999999998952</v>
      </c>
      <c r="E178" s="30">
        <v>171</v>
      </c>
    </row>
    <row r="179" spans="1:5" ht="26.25">
      <c r="A179" s="11" t="s">
        <v>171</v>
      </c>
      <c r="B179" s="57">
        <v>3.036188764045164</v>
      </c>
      <c r="C179" s="57"/>
      <c r="D179" s="51">
        <f>B179+C179</f>
        <v>3.036188764045164</v>
      </c>
      <c r="E179" s="30">
        <v>126</v>
      </c>
    </row>
    <row r="180" spans="1:5" ht="26.25">
      <c r="A180" s="11" t="s">
        <v>384</v>
      </c>
      <c r="B180" s="57">
        <v>0</v>
      </c>
      <c r="C180" s="57"/>
      <c r="D180" s="51">
        <f>B180+C180+'325'!G10+'327'!G7+'338'!G6+'346'!G5+'349'!G4+'353'!G8+'355'!G5+'364'!G7+'370'!G6+'383'!G9+'387'!G6+'410'!G8+'418'!G8</f>
        <v>1.4174055583127654</v>
      </c>
      <c r="E180" s="66" t="s">
        <v>646</v>
      </c>
    </row>
    <row r="181" spans="1:5" ht="26.25">
      <c r="A181" s="11" t="s">
        <v>172</v>
      </c>
      <c r="B181" s="57">
        <v>3.059493442535313</v>
      </c>
      <c r="C181" s="57"/>
      <c r="D181" s="51">
        <f>B181+C181+'375'!G6</f>
        <v>-0.4105065574649416</v>
      </c>
      <c r="E181" s="30" t="s">
        <v>512</v>
      </c>
    </row>
    <row r="182" spans="1:5" ht="26.25">
      <c r="A182" s="11" t="s">
        <v>173</v>
      </c>
      <c r="B182" s="57">
        <v>4.835735687732381</v>
      </c>
      <c r="C182" s="57"/>
      <c r="D182" s="51">
        <f>B182+C182</f>
        <v>4.835735687732381</v>
      </c>
      <c r="E182" s="30">
        <v>47</v>
      </c>
    </row>
    <row r="183" spans="1:5" ht="26.25">
      <c r="A183" s="11" t="s">
        <v>174</v>
      </c>
      <c r="B183" s="57">
        <v>0.028470588235293803</v>
      </c>
      <c r="C183" s="57"/>
      <c r="D183" s="51">
        <f>B183+C183</f>
        <v>0.028470588235293803</v>
      </c>
      <c r="E183" s="30">
        <v>95</v>
      </c>
    </row>
    <row r="184" spans="1:5" ht="26.25">
      <c r="A184" s="15" t="s">
        <v>434</v>
      </c>
      <c r="B184" s="57">
        <v>0</v>
      </c>
      <c r="C184" s="57"/>
      <c r="D184" s="51">
        <f>B184+C184+'347'!G11+'378'!G9</f>
        <v>0.2560000000000855</v>
      </c>
      <c r="E184" s="66" t="s">
        <v>520</v>
      </c>
    </row>
    <row r="185" spans="1:5" ht="26.25">
      <c r="A185" s="15" t="s">
        <v>330</v>
      </c>
      <c r="B185" s="57">
        <v>0</v>
      </c>
      <c r="C185" s="57"/>
      <c r="D185" s="51">
        <f>B185+C185+'306'!G4</f>
        <v>14.975395161290407</v>
      </c>
      <c r="E185" s="67">
        <v>306</v>
      </c>
    </row>
    <row r="186" spans="1:5" ht="26.25">
      <c r="A186" s="11" t="s">
        <v>175</v>
      </c>
      <c r="B186" s="57">
        <v>-9.905451238563273</v>
      </c>
      <c r="C186" s="57"/>
      <c r="D186" s="51">
        <f>B186+C186+'316'!G13+'445'!G4</f>
        <v>0.2064487614367181</v>
      </c>
      <c r="E186" s="30" t="s">
        <v>767</v>
      </c>
    </row>
    <row r="187" spans="1:5" ht="62.25">
      <c r="A187" s="11" t="s">
        <v>176</v>
      </c>
      <c r="B187" s="57">
        <v>16.785917280805677</v>
      </c>
      <c r="C187" s="57">
        <f>'300'!G5</f>
        <v>-16.69294164989924</v>
      </c>
      <c r="D187" s="51">
        <f>B187+C187+'302'!G7+'307'!G8+'308'!G4+'313'!G4+'316'!G10+'318'!G5+'322'!G4+'326'!G6+'341'!G8+'346'!G6+'351'!G4+'355'!G6+'360'!G5+'372'!G5+'382'!G6+'391'!G4+'392'!G4+'392'!G5+'396'!G8+'401'!G9+'403'!G6+'412'!G4+'413'!G6+'418'!G9+'428'!G5+'430'!G6+'444'!G6</f>
        <v>75.03930976707409</v>
      </c>
      <c r="E187" s="30" t="s">
        <v>751</v>
      </c>
    </row>
    <row r="188" spans="1:5" ht="26.25">
      <c r="A188" s="15" t="s">
        <v>524</v>
      </c>
      <c r="B188" s="57">
        <v>0</v>
      </c>
      <c r="C188" s="57"/>
      <c r="D188" s="51">
        <f>'380'!G6</f>
        <v>-1.0400999999999954</v>
      </c>
      <c r="E188" s="67">
        <v>380</v>
      </c>
    </row>
    <row r="189" spans="1:5" ht="26.25">
      <c r="A189" s="15" t="s">
        <v>518</v>
      </c>
      <c r="B189" s="57">
        <v>0</v>
      </c>
      <c r="C189" s="57"/>
      <c r="D189" s="51">
        <f>'378'!G6+'383'!G5</f>
        <v>-0.18274000000002388</v>
      </c>
      <c r="E189" s="67" t="s">
        <v>538</v>
      </c>
    </row>
    <row r="190" spans="1:5" ht="32.25">
      <c r="A190" s="11" t="s">
        <v>177</v>
      </c>
      <c r="B190" s="57">
        <v>8.326228094229634</v>
      </c>
      <c r="C190" s="57"/>
      <c r="D190" s="51">
        <f>B190+C190+'311'!G5+'355'!G4+'377'!G4+'403'!G9+'424'!G8+'452'!G7</f>
        <v>-586.5416904772001</v>
      </c>
      <c r="E190" s="35" t="s">
        <v>789</v>
      </c>
    </row>
    <row r="191" spans="1:5" ht="26.25">
      <c r="A191" s="15" t="s">
        <v>178</v>
      </c>
      <c r="B191" s="57">
        <v>0.49105830258304195</v>
      </c>
      <c r="C191" s="57"/>
      <c r="D191" s="51">
        <f>B191+C191</f>
        <v>0.49105830258304195</v>
      </c>
      <c r="E191" s="35">
        <v>279</v>
      </c>
    </row>
    <row r="192" spans="1:5" ht="26.25">
      <c r="A192" s="11" t="s">
        <v>645</v>
      </c>
      <c r="B192" s="57">
        <v>0</v>
      </c>
      <c r="C192" s="57"/>
      <c r="D192" s="51">
        <f>'419'!G4</f>
        <v>0.19699999999966167</v>
      </c>
      <c r="E192" s="67">
        <v>419</v>
      </c>
    </row>
    <row r="193" spans="1:5" ht="26.25">
      <c r="A193" s="11" t="s">
        <v>179</v>
      </c>
      <c r="B193" s="57">
        <v>-29.914094825678717</v>
      </c>
      <c r="C193" s="57"/>
      <c r="D193" s="51">
        <f>B193+C193</f>
        <v>-29.914094825678717</v>
      </c>
      <c r="E193" s="34" t="s">
        <v>180</v>
      </c>
    </row>
    <row r="194" spans="1:5" ht="26.25">
      <c r="A194" s="11" t="s">
        <v>181</v>
      </c>
      <c r="B194" s="57">
        <v>8.406420608604208</v>
      </c>
      <c r="C194" s="57"/>
      <c r="D194" s="51">
        <f>B194+C194+'325'!G6</f>
        <v>-10.769205197847384</v>
      </c>
      <c r="E194" s="35" t="s">
        <v>385</v>
      </c>
    </row>
    <row r="195" spans="1:5" ht="26.25">
      <c r="A195" s="15" t="s">
        <v>182</v>
      </c>
      <c r="B195" s="57">
        <v>-3.4566666666664787</v>
      </c>
      <c r="C195" s="57"/>
      <c r="D195" s="51">
        <f>B195+C195+'359'!G6+'364'!G6</f>
        <v>11.088943333333532</v>
      </c>
      <c r="E195" s="35" t="s">
        <v>492</v>
      </c>
    </row>
    <row r="196" spans="1:5" ht="26.25">
      <c r="A196" s="15" t="s">
        <v>619</v>
      </c>
      <c r="B196" s="57">
        <v>0</v>
      </c>
      <c r="C196" s="57"/>
      <c r="D196" s="51">
        <f>'410'!G5</f>
        <v>0.31500000000005457</v>
      </c>
      <c r="E196" s="81">
        <v>410</v>
      </c>
    </row>
    <row r="197" spans="1:5" ht="26.25">
      <c r="A197" s="15" t="s">
        <v>183</v>
      </c>
      <c r="B197" s="57">
        <v>1.0084816326530017</v>
      </c>
      <c r="C197" s="57"/>
      <c r="D197" s="51">
        <f>B197+C197</f>
        <v>1.0084816326530017</v>
      </c>
      <c r="E197" s="34">
        <v>289</v>
      </c>
    </row>
    <row r="198" spans="1:5" ht="26.25">
      <c r="A198" s="15" t="s">
        <v>185</v>
      </c>
      <c r="B198" s="57">
        <v>0</v>
      </c>
      <c r="C198" s="57"/>
      <c r="D198" s="51">
        <f>'413'!G4+'429'!G8+'431'!G4</f>
        <v>0.3710999999998421</v>
      </c>
      <c r="E198" s="81" t="s">
        <v>697</v>
      </c>
    </row>
    <row r="199" spans="1:5" ht="26.25">
      <c r="A199" s="15" t="s">
        <v>354</v>
      </c>
      <c r="B199" s="57">
        <v>0</v>
      </c>
      <c r="C199" s="57"/>
      <c r="D199" s="51">
        <f>B199+C199+'314'!G5+'316'!G7</f>
        <v>-0.06690000000054397</v>
      </c>
      <c r="E199" s="81" t="s">
        <v>358</v>
      </c>
    </row>
    <row r="200" spans="1:5" ht="26.25">
      <c r="A200" s="11" t="s">
        <v>184</v>
      </c>
      <c r="B200" s="57">
        <v>0.8994666666666262</v>
      </c>
      <c r="C200" s="57"/>
      <c r="D200" s="51">
        <f>B200+C200</f>
        <v>0.8994666666666262</v>
      </c>
      <c r="E200" s="34">
        <v>149</v>
      </c>
    </row>
    <row r="201" spans="1:5" ht="26.25">
      <c r="A201" s="15" t="s">
        <v>185</v>
      </c>
      <c r="B201" s="57">
        <v>-0.0879797480997695</v>
      </c>
      <c r="C201" s="57"/>
      <c r="D201" s="51">
        <f>B201+C201+'306'!G5+'347'!G6+'402'!G5+'411'!G6</f>
        <v>-0.22744910293840803</v>
      </c>
      <c r="E201" s="35" t="s">
        <v>630</v>
      </c>
    </row>
    <row r="202" spans="1:5" ht="26.25">
      <c r="A202" s="15" t="s">
        <v>186</v>
      </c>
      <c r="B202" s="57">
        <v>151.32070333626007</v>
      </c>
      <c r="C202" s="57"/>
      <c r="D202" s="51">
        <f>B202+C202+'339'!G4</f>
        <v>47.01330333625992</v>
      </c>
      <c r="E202" s="35" t="s">
        <v>415</v>
      </c>
    </row>
    <row r="203" spans="1:5" ht="26.25">
      <c r="A203" s="15" t="s">
        <v>666</v>
      </c>
      <c r="B203" s="57">
        <v>0</v>
      </c>
      <c r="C203" s="57"/>
      <c r="D203" s="51">
        <f>'426'!G5+'425'!G8</f>
        <v>0.3873999999998432</v>
      </c>
      <c r="E203" s="66" t="s">
        <v>670</v>
      </c>
    </row>
    <row r="204" spans="1:5" ht="26.25">
      <c r="A204" s="11" t="s">
        <v>187</v>
      </c>
      <c r="B204" s="57">
        <v>-0.2295059701492903</v>
      </c>
      <c r="C204" s="57"/>
      <c r="D204" s="51">
        <f>B204+C204</f>
        <v>-0.2295059701492903</v>
      </c>
      <c r="E204" s="34" t="s">
        <v>188</v>
      </c>
    </row>
    <row r="205" spans="1:5" ht="47.25">
      <c r="A205" s="11" t="s">
        <v>189</v>
      </c>
      <c r="B205" s="57">
        <v>7.980903214015342</v>
      </c>
      <c r="C205" s="57">
        <f>'300'!G7</f>
        <v>-0.1789134808853987</v>
      </c>
      <c r="D205" s="51">
        <f>B205+C205+'308'!G5+'325'!G7+'369'!G9+'374'!G9+'407'!G10+'426'!G7+'446'!G8</f>
        <v>0.7587341702595438</v>
      </c>
      <c r="E205" s="30" t="s">
        <v>770</v>
      </c>
    </row>
    <row r="206" spans="1:5" ht="26.25">
      <c r="A206" s="15" t="s">
        <v>356</v>
      </c>
      <c r="B206" s="57">
        <v>0</v>
      </c>
      <c r="C206" s="57"/>
      <c r="D206" s="51">
        <f>B206+C206+'317'!G4</f>
        <v>-0.33320000000003347</v>
      </c>
      <c r="E206" s="66">
        <v>317</v>
      </c>
    </row>
    <row r="207" spans="1:5" ht="26.25">
      <c r="A207" s="15" t="s">
        <v>445</v>
      </c>
      <c r="B207" s="57">
        <v>0</v>
      </c>
      <c r="C207" s="57"/>
      <c r="D207" s="51">
        <f>'350'!G11+'409'!G6+'415'!G4+'418'!G10+'421'!G5+'423'!G8+'428'!G4+'433'!G4+'436'!G6+'452'!G6</f>
        <v>-1701.5429500000002</v>
      </c>
      <c r="E207" s="66" t="s">
        <v>790</v>
      </c>
    </row>
    <row r="208" spans="1:5" ht="26.25">
      <c r="A208" s="15" t="s">
        <v>190</v>
      </c>
      <c r="B208" s="57">
        <f>5-5</f>
        <v>0</v>
      </c>
      <c r="C208" s="57"/>
      <c r="D208" s="51">
        <f>B208+C208+'305'!G6+'321'!G6+'322'!G5+'326'!G7+'363'!G4+'378'!G4+'400'!G6+'422'!G8+'425'!G9</f>
        <v>57.500012094683825</v>
      </c>
      <c r="E208" s="30" t="s">
        <v>671</v>
      </c>
    </row>
    <row r="209" spans="1:5" ht="32.25">
      <c r="A209" s="11" t="s">
        <v>191</v>
      </c>
      <c r="B209" s="57">
        <v>1.2556274174827422</v>
      </c>
      <c r="C209" s="57"/>
      <c r="D209" s="51">
        <f>B209+C209+'316'!G8+'323'!G9+'324'!G5+'326'!G5+'357'!G8+'362'!G4+'402'!G7+'414'!G5+'425'!G11+'435'!G6</f>
        <v>0.23893271416568496</v>
      </c>
      <c r="E209" s="30" t="s">
        <v>709</v>
      </c>
    </row>
    <row r="210" spans="1:5" ht="32.25">
      <c r="A210" s="11" t="s">
        <v>192</v>
      </c>
      <c r="B210" s="57">
        <v>-10.115194395506933</v>
      </c>
      <c r="C210" s="57"/>
      <c r="D210" s="51">
        <f>B210+C210+'345'!G4+'387'!G7+'437'!G6+'437'!G7+'441'!G7</f>
        <v>0.38350560449259774</v>
      </c>
      <c r="E210" s="30" t="s">
        <v>734</v>
      </c>
    </row>
    <row r="211" spans="1:5" ht="26.25">
      <c r="A211" s="11" t="s">
        <v>193</v>
      </c>
      <c r="B211" s="57">
        <v>2.50513107620381</v>
      </c>
      <c r="C211" s="57"/>
      <c r="D211" s="51">
        <f>B211+C211+'314'!G4+'319'!G7+'339'!G5+'387'!G8</f>
        <v>-9.490982257129502</v>
      </c>
      <c r="E211" s="30" t="s">
        <v>549</v>
      </c>
    </row>
    <row r="212" spans="1:5" ht="28.5" customHeight="1">
      <c r="A212" s="11" t="s">
        <v>194</v>
      </c>
      <c r="B212" s="57">
        <v>46.592575448599746</v>
      </c>
      <c r="C212" s="57"/>
      <c r="D212" s="51">
        <f>B212+C212</f>
        <v>46.592575448599746</v>
      </c>
      <c r="E212" s="30" t="s">
        <v>195</v>
      </c>
    </row>
    <row r="213" spans="1:5" ht="26.25">
      <c r="A213" s="15" t="s">
        <v>196</v>
      </c>
      <c r="B213" s="57">
        <v>0</v>
      </c>
      <c r="C213" s="57"/>
      <c r="D213" s="51">
        <f>B213+C213+'306'!G6+'344'!G5+'348'!G9+'394'!G4+'395'!G6+'397'!G4</f>
        <v>0.11298387096758233</v>
      </c>
      <c r="E213" s="30" t="s">
        <v>581</v>
      </c>
    </row>
    <row r="214" spans="1:5" ht="32.25">
      <c r="A214" s="11" t="s">
        <v>197</v>
      </c>
      <c r="B214" s="57">
        <v>6.585061122225625</v>
      </c>
      <c r="C214" s="57">
        <f>'300'!G4</f>
        <v>0.09878873239449604</v>
      </c>
      <c r="D214" s="51">
        <f>B214+C214+'306'!G9+'315'!G7+'325'!G5+'352'!G5+'382'!G7+'386'!G4+'390'!G7+'391'!G5+'410'!G7+'445'!G5</f>
        <v>0.20066273085183184</v>
      </c>
      <c r="E214" s="30" t="s">
        <v>766</v>
      </c>
    </row>
    <row r="215" spans="1:5" ht="26.25">
      <c r="A215" s="11" t="s">
        <v>198</v>
      </c>
      <c r="B215" s="57">
        <v>-0.38766391911256903</v>
      </c>
      <c r="C215" s="57"/>
      <c r="D215" s="51">
        <f>B215+C215+'389'!G5+'400'!G5</f>
        <v>17.67043608088717</v>
      </c>
      <c r="E215" s="30" t="s">
        <v>588</v>
      </c>
    </row>
    <row r="216" spans="1:5" ht="26.25">
      <c r="A216" s="15" t="s">
        <v>199</v>
      </c>
      <c r="B216" s="57">
        <v>0.7507510204081314</v>
      </c>
      <c r="C216" s="57"/>
      <c r="D216" s="51">
        <f>B216+C216+'303'!G5+'304'!G6</f>
        <v>-0.9760735469451731</v>
      </c>
      <c r="E216" s="30" t="s">
        <v>326</v>
      </c>
    </row>
    <row r="217" spans="1:5" ht="26.25">
      <c r="A217" s="15" t="s">
        <v>634</v>
      </c>
      <c r="B217" s="57">
        <v>0</v>
      </c>
      <c r="C217" s="57"/>
      <c r="D217" s="51">
        <f>'414'!G6</f>
        <v>0.27299999999991087</v>
      </c>
      <c r="E217" s="84">
        <v>414</v>
      </c>
    </row>
    <row r="218" spans="1:5" ht="26.25">
      <c r="A218" s="11" t="s">
        <v>200</v>
      </c>
      <c r="B218" s="57">
        <v>-6.313964477611904</v>
      </c>
      <c r="C218" s="57"/>
      <c r="D218" s="51">
        <f>B218+C218</f>
        <v>-6.313964477611904</v>
      </c>
      <c r="E218" s="30" t="s">
        <v>201</v>
      </c>
    </row>
    <row r="219" spans="1:5" ht="26.25">
      <c r="A219" s="11" t="s">
        <v>749</v>
      </c>
      <c r="B219" s="57">
        <v>0</v>
      </c>
      <c r="C219" s="57"/>
      <c r="D219" s="51">
        <f>'443'!G4</f>
        <v>0.37800000000004275</v>
      </c>
      <c r="E219" s="84">
        <v>443</v>
      </c>
    </row>
    <row r="220" spans="1:5" ht="26.25">
      <c r="A220" s="11" t="s">
        <v>202</v>
      </c>
      <c r="B220" s="57">
        <v>19.751527991240096</v>
      </c>
      <c r="C220" s="57"/>
      <c r="D220" s="51">
        <f>B220+C220+'310'!G8+'338'!G4+'347'!G5+'352'!G10+'355'!G7+'370'!G8+'381'!G7+'395'!G7</f>
        <v>-16.65387085649644</v>
      </c>
      <c r="E220" s="30" t="s">
        <v>582</v>
      </c>
    </row>
    <row r="221" spans="1:5" ht="26.25">
      <c r="A221" s="15" t="s">
        <v>442</v>
      </c>
      <c r="B221" s="58">
        <v>0</v>
      </c>
      <c r="C221" s="58"/>
      <c r="D221" s="51">
        <f>'350'!G7+'396'!G5+'438'!G6</f>
        <v>-6.9753579999999715</v>
      </c>
      <c r="E221" s="84" t="s">
        <v>719</v>
      </c>
    </row>
    <row r="222" spans="1:5" ht="26.25">
      <c r="A222" s="15" t="s">
        <v>424</v>
      </c>
      <c r="B222" s="58">
        <v>0</v>
      </c>
      <c r="C222" s="58"/>
      <c r="D222" s="51">
        <f>B222+C222+'342'!G6</f>
        <v>11.024999999999977</v>
      </c>
      <c r="E222" s="95">
        <v>342</v>
      </c>
    </row>
    <row r="223" spans="1:5" ht="26.25">
      <c r="A223" s="11" t="s">
        <v>203</v>
      </c>
      <c r="B223" s="58">
        <v>-33.09544626569698</v>
      </c>
      <c r="C223" s="58"/>
      <c r="D223" s="91">
        <f>B223+C223</f>
        <v>-33.09544626569698</v>
      </c>
      <c r="E223" s="92" t="s">
        <v>204</v>
      </c>
    </row>
    <row r="224" spans="1:5" ht="26.25">
      <c r="A224" s="15" t="s">
        <v>626</v>
      </c>
      <c r="B224" s="58">
        <v>0</v>
      </c>
      <c r="C224" s="58"/>
      <c r="D224" s="91">
        <f>'411'!G7</f>
        <v>-0.053599999999960346</v>
      </c>
      <c r="E224" s="84">
        <v>411</v>
      </c>
    </row>
    <row r="225" spans="1:5" ht="26.25">
      <c r="A225" s="15" t="s">
        <v>519</v>
      </c>
      <c r="B225" s="58">
        <v>0</v>
      </c>
      <c r="C225" s="58"/>
      <c r="D225" s="51">
        <f>'379'!G6</f>
        <v>-15.800000000000011</v>
      </c>
      <c r="E225" s="95">
        <v>379</v>
      </c>
    </row>
    <row r="226" spans="1:5" ht="26.25">
      <c r="A226" s="15" t="s">
        <v>692</v>
      </c>
      <c r="B226" s="58">
        <v>0</v>
      </c>
      <c r="C226" s="58"/>
      <c r="D226" s="91">
        <f>'431'!G8</f>
        <v>-0.23870000000010805</v>
      </c>
      <c r="E226" s="111">
        <v>431</v>
      </c>
    </row>
    <row r="227" spans="1:5" ht="26.25">
      <c r="A227" s="40" t="s">
        <v>205</v>
      </c>
      <c r="B227" s="58">
        <v>-4.52523529411792</v>
      </c>
      <c r="C227" s="58"/>
      <c r="D227" s="51">
        <f>B227+C227</f>
        <v>-4.52523529411792</v>
      </c>
      <c r="E227" s="113">
        <v>246</v>
      </c>
    </row>
    <row r="228" spans="1:5" ht="32.25">
      <c r="A228" s="15" t="s">
        <v>422</v>
      </c>
      <c r="B228" s="58">
        <v>0</v>
      </c>
      <c r="C228" s="58"/>
      <c r="D228" s="51">
        <f>'341'!G7+'364'!G9+'386'!G7+'393'!G4+'396'!G4+'409'!G8+'416'!G6+'418'!G6+'421'!G6+'424'!G6+'431'!G6+'435'!G11+'444'!G4+'452'!G5</f>
        <v>-2784.0729523012546</v>
      </c>
      <c r="E228" s="95" t="s">
        <v>791</v>
      </c>
    </row>
    <row r="229" spans="1:5" ht="26.25">
      <c r="A229" s="41" t="s">
        <v>206</v>
      </c>
      <c r="B229" s="58">
        <v>0.004197183098654023</v>
      </c>
      <c r="C229" s="58"/>
      <c r="D229" s="91">
        <f>B229+C229</f>
        <v>0.004197183098654023</v>
      </c>
      <c r="E229" s="92">
        <v>216</v>
      </c>
    </row>
    <row r="230" spans="1:5" ht="26.25">
      <c r="A230" s="15" t="s">
        <v>452</v>
      </c>
      <c r="B230" s="58">
        <v>0</v>
      </c>
      <c r="C230" s="58"/>
      <c r="D230" s="51">
        <f>'351'!G5+'357'!G10+'393'!G5+'413'!G7+'425'!G10+'433'!G8+'435'!G7+'436'!G8+'448'!G7</f>
        <v>-0.1277600000000234</v>
      </c>
      <c r="E230" s="95" t="s">
        <v>776</v>
      </c>
    </row>
    <row r="231" spans="1:5" ht="26.25">
      <c r="A231" s="41" t="s">
        <v>207</v>
      </c>
      <c r="B231" s="58">
        <v>0.6226805273834088</v>
      </c>
      <c r="C231" s="58"/>
      <c r="D231" s="91">
        <f>B231+C231</f>
        <v>0.6226805273834088</v>
      </c>
      <c r="E231" s="92">
        <v>207</v>
      </c>
    </row>
    <row r="232" spans="1:5" ht="26.25">
      <c r="A232" s="40" t="s">
        <v>473</v>
      </c>
      <c r="B232" s="58">
        <v>0</v>
      </c>
      <c r="C232" s="58"/>
      <c r="D232" s="51">
        <f>'358'!G8</f>
        <v>-0.1819799999998395</v>
      </c>
      <c r="E232" s="95">
        <v>358</v>
      </c>
    </row>
    <row r="233" spans="1:5" ht="26.25">
      <c r="A233" s="41" t="s">
        <v>208</v>
      </c>
      <c r="B233" s="58">
        <v>4.240088475836416</v>
      </c>
      <c r="C233" s="58"/>
      <c r="D233" s="91">
        <f>B233+C233+'340'!G7+'344'!G4+'364'!G5+'435'!G5+'441'!G10+'451'!G6</f>
        <v>-2244.429011524164</v>
      </c>
      <c r="E233" s="96" t="s">
        <v>786</v>
      </c>
    </row>
    <row r="234" spans="1:5" ht="26.25">
      <c r="A234" s="40" t="s">
        <v>487</v>
      </c>
      <c r="B234" s="58">
        <v>0</v>
      </c>
      <c r="C234" s="58"/>
      <c r="D234" s="91">
        <f>'363'!G5+'378'!G5</f>
        <v>0.21529999999989968</v>
      </c>
      <c r="E234" s="84" t="s">
        <v>521</v>
      </c>
    </row>
    <row r="235" spans="1:5" ht="26.25">
      <c r="A235" s="40" t="s">
        <v>465</v>
      </c>
      <c r="B235" s="58">
        <v>0</v>
      </c>
      <c r="C235" s="58"/>
      <c r="D235" s="51">
        <f>'356'!G5+'398'!G4+'414'!G8+'430'!G4</f>
        <v>-30.085760000000278</v>
      </c>
      <c r="E235" s="84" t="s">
        <v>688</v>
      </c>
    </row>
    <row r="236" spans="1:5" ht="26.25">
      <c r="A236" s="41" t="s">
        <v>209</v>
      </c>
      <c r="B236" s="58">
        <v>6.8688965212755875</v>
      </c>
      <c r="C236" s="58"/>
      <c r="D236" s="51">
        <f>B236+C236</f>
        <v>6.8688965212755875</v>
      </c>
      <c r="E236" s="39" t="s">
        <v>210</v>
      </c>
    </row>
    <row r="237" spans="1:5" ht="26.25">
      <c r="A237" s="41" t="s">
        <v>758</v>
      </c>
      <c r="B237" s="58">
        <v>0</v>
      </c>
      <c r="C237" s="58"/>
      <c r="D237" s="114">
        <f>'446'!G7</f>
        <v>0.0024000000000228283</v>
      </c>
      <c r="E237" s="84">
        <v>446</v>
      </c>
    </row>
    <row r="238" spans="1:5" ht="32.25">
      <c r="A238" s="50" t="s">
        <v>211</v>
      </c>
      <c r="B238" s="59">
        <v>3.09982620842743</v>
      </c>
      <c r="C238" s="59"/>
      <c r="D238" s="52">
        <f>B238+C238+'369'!G5+'376'!G4+'379'!G5+'386'!G5+'390'!G6+'404'!G4+'418'!G4+'420'!G4+'424'!G7+'437'!G4+'441'!G8</f>
        <v>-0.20335454471103276</v>
      </c>
      <c r="E238" s="98" t="s">
        <v>731</v>
      </c>
    </row>
    <row r="239" spans="1:5" ht="26.25">
      <c r="A239" s="42" t="s">
        <v>212</v>
      </c>
      <c r="B239" s="60">
        <v>42.77319291282765</v>
      </c>
      <c r="C239" s="60"/>
      <c r="D239" s="53">
        <f>B239+C239+'303'!G9+'315'!G6+'392'!G6+'404'!G5+'410'!G9</f>
        <v>-0.37164919243565464</v>
      </c>
      <c r="E239" s="43" t="s">
        <v>622</v>
      </c>
    </row>
    <row r="240" spans="1:5" ht="26.25">
      <c r="A240" s="11" t="s">
        <v>704</v>
      </c>
      <c r="B240" s="60">
        <v>0</v>
      </c>
      <c r="C240" s="60"/>
      <c r="D240" s="53">
        <f>'435'!G4</f>
        <v>0.19920000000001892</v>
      </c>
      <c r="E240" s="84">
        <v>435</v>
      </c>
    </row>
    <row r="241" spans="1:5" ht="26.25">
      <c r="A241" s="89" t="s">
        <v>427</v>
      </c>
      <c r="B241" s="60">
        <v>0</v>
      </c>
      <c r="C241" s="60"/>
      <c r="D241" s="53">
        <f>B241+C241+'344'!G7+'442'!G5</f>
        <v>0.30279999999976326</v>
      </c>
      <c r="E241" s="84" t="s">
        <v>742</v>
      </c>
    </row>
    <row r="242" spans="1:5" ht="26.25">
      <c r="A242" s="42" t="s">
        <v>213</v>
      </c>
      <c r="B242" s="60">
        <v>1.4049868694856968</v>
      </c>
      <c r="C242" s="60"/>
      <c r="D242" s="51">
        <f>B242+C242+'446'!G4</f>
        <v>-0.037413130514210025</v>
      </c>
      <c r="E242" s="43" t="s">
        <v>768</v>
      </c>
    </row>
    <row r="243" spans="1:5" ht="26.25">
      <c r="A243" s="15" t="s">
        <v>388</v>
      </c>
      <c r="B243" s="60">
        <v>0</v>
      </c>
      <c r="C243" s="60"/>
      <c r="D243" s="51">
        <f>B243+C243+'326'!G8</f>
        <v>-4.310724643584535</v>
      </c>
      <c r="E243" s="84">
        <v>326</v>
      </c>
    </row>
    <row r="244" spans="1:5" ht="26.25">
      <c r="A244" s="11" t="s">
        <v>214</v>
      </c>
      <c r="B244" s="60">
        <v>0.018533333333266455</v>
      </c>
      <c r="C244" s="60"/>
      <c r="D244" s="51">
        <f>B244+C244</f>
        <v>0.018533333333266455</v>
      </c>
      <c r="E244" s="43">
        <v>128</v>
      </c>
    </row>
    <row r="245" spans="1:5" ht="26.25">
      <c r="A245" s="11" t="s">
        <v>215</v>
      </c>
      <c r="B245" s="57">
        <v>20.188039907978293</v>
      </c>
      <c r="C245" s="57"/>
      <c r="D245" s="51">
        <f>B245+C245</f>
        <v>20.188039907978293</v>
      </c>
      <c r="E245" s="30" t="s">
        <v>216</v>
      </c>
    </row>
    <row r="246" spans="1:5" ht="26.25">
      <c r="A246" s="15" t="s">
        <v>217</v>
      </c>
      <c r="B246" s="57">
        <v>0.06890895522383289</v>
      </c>
      <c r="C246" s="57"/>
      <c r="D246" s="51">
        <f>B246+C246</f>
        <v>0.06890895522383289</v>
      </c>
      <c r="E246" s="30">
        <v>282</v>
      </c>
    </row>
    <row r="247" spans="1:5" ht="26.25">
      <c r="A247" s="11" t="s">
        <v>218</v>
      </c>
      <c r="B247" s="57">
        <v>0.3344244551705202</v>
      </c>
      <c r="C247" s="57"/>
      <c r="D247" s="51">
        <f>B247+C247+'347'!G10</f>
        <v>-1.6595755448294511</v>
      </c>
      <c r="E247" s="30" t="s">
        <v>436</v>
      </c>
    </row>
    <row r="248" spans="1:5" ht="26.25">
      <c r="A248" s="15" t="s">
        <v>219</v>
      </c>
      <c r="B248" s="57">
        <v>0.051307254353105236</v>
      </c>
      <c r="C248" s="57"/>
      <c r="D248" s="51">
        <f>B248+C248</f>
        <v>0.051307254353105236</v>
      </c>
      <c r="E248" s="30" t="s">
        <v>220</v>
      </c>
    </row>
    <row r="249" spans="1:5" ht="26.25">
      <c r="A249" s="15" t="s">
        <v>496</v>
      </c>
      <c r="B249" s="57">
        <v>0</v>
      </c>
      <c r="C249" s="57"/>
      <c r="D249" s="51">
        <f>B249+C249+'369'!G7+'377'!G6+'387'!G5+'406'!G4+'407'!G9+'418'!G5+'426'!G4+'425'!G6+'433'!G10+'436'!G5</f>
        <v>-0.4656999999996856</v>
      </c>
      <c r="E249" s="66" t="s">
        <v>710</v>
      </c>
    </row>
    <row r="250" spans="1:5" ht="26.25">
      <c r="A250" s="11" t="s">
        <v>221</v>
      </c>
      <c r="B250" s="57">
        <v>1.9091505617977305</v>
      </c>
      <c r="C250" s="57"/>
      <c r="D250" s="51">
        <f>B250+C250</f>
        <v>1.9091505617977305</v>
      </c>
      <c r="E250" s="30">
        <v>60</v>
      </c>
    </row>
    <row r="251" spans="1:5" ht="26.25">
      <c r="A251" s="11" t="s">
        <v>222</v>
      </c>
      <c r="B251" s="57">
        <v>0</v>
      </c>
      <c r="C251" s="57"/>
      <c r="D251" s="51">
        <f>B251+C251+'352'!G7+'364'!G4</f>
        <v>6.483099999999922</v>
      </c>
      <c r="E251" s="30" t="s">
        <v>491</v>
      </c>
    </row>
    <row r="252" spans="1:5" ht="26.25">
      <c r="A252" s="11" t="s">
        <v>696</v>
      </c>
      <c r="B252" s="57">
        <v>0</v>
      </c>
      <c r="C252" s="57"/>
      <c r="D252" s="51">
        <f>'433'!G6</f>
        <v>0.36880000000002156</v>
      </c>
      <c r="E252" s="66">
        <v>433</v>
      </c>
    </row>
    <row r="253" spans="1:5" ht="26.25">
      <c r="A253" s="15" t="s">
        <v>651</v>
      </c>
      <c r="B253" s="57">
        <v>0</v>
      </c>
      <c r="C253" s="57"/>
      <c r="D253" s="51">
        <f>'421'!G10</f>
        <v>-25.847200000000157</v>
      </c>
      <c r="E253" s="66">
        <v>421</v>
      </c>
    </row>
    <row r="254" spans="1:5" ht="26.25">
      <c r="A254" s="15" t="s">
        <v>369</v>
      </c>
      <c r="B254" s="57">
        <v>0</v>
      </c>
      <c r="C254" s="57"/>
      <c r="D254" s="51">
        <f>B254+C254+'321'!G9</f>
        <v>0.004823232323246884</v>
      </c>
      <c r="E254" s="66">
        <v>321</v>
      </c>
    </row>
    <row r="255" spans="1:5" ht="26.25">
      <c r="A255" s="15" t="s">
        <v>394</v>
      </c>
      <c r="B255" s="57">
        <v>0</v>
      </c>
      <c r="C255" s="57"/>
      <c r="D255" s="51">
        <f>B255+C255+'327'!G6+'329'!G7+'334'!G7+'339'!G8+'349'!G7+'352'!G6+'358'!G6+'439'!G5+'440'!G4</f>
        <v>0.2954342007087689</v>
      </c>
      <c r="E255" s="66" t="s">
        <v>724</v>
      </c>
    </row>
    <row r="256" spans="1:5" ht="32.25">
      <c r="A256" s="15" t="s">
        <v>223</v>
      </c>
      <c r="B256" s="57">
        <v>0.2963173666980765</v>
      </c>
      <c r="C256" s="57"/>
      <c r="D256" s="51">
        <f>B256+C256+'307'!G5+'316'!G12+'321'!G7+'322'!G7+'344'!G6+'348'!G4+'359'!G5+'362'!G5+'363'!G8+'383'!G4+'420'!G5+'448'!G9+'451'!G5</f>
        <v>-224.41911543508562</v>
      </c>
      <c r="E256" s="30" t="s">
        <v>787</v>
      </c>
    </row>
    <row r="257" spans="1:5" ht="26.25">
      <c r="A257" s="11" t="s">
        <v>739</v>
      </c>
      <c r="B257" s="57">
        <v>0</v>
      </c>
      <c r="C257" s="57"/>
      <c r="D257" s="51">
        <f>'442'!G4+'443'!G7</f>
        <v>0.22539999999980864</v>
      </c>
      <c r="E257" s="66" t="s">
        <v>752</v>
      </c>
    </row>
    <row r="258" spans="1:5" ht="26.25">
      <c r="A258" s="11" t="s">
        <v>224</v>
      </c>
      <c r="B258" s="57">
        <v>1.0937563218390096</v>
      </c>
      <c r="C258" s="57"/>
      <c r="D258" s="51">
        <f>B258+C258</f>
        <v>1.0937563218390096</v>
      </c>
      <c r="E258" s="30">
        <v>150</v>
      </c>
    </row>
    <row r="259" spans="1:5" ht="26.25">
      <c r="A259" s="11" t="s">
        <v>225</v>
      </c>
      <c r="B259" s="57">
        <v>-2.9425373134328083</v>
      </c>
      <c r="C259" s="57"/>
      <c r="D259" s="51">
        <f>B259+C259</f>
        <v>-2.9425373134328083</v>
      </c>
      <c r="E259" s="30">
        <v>241</v>
      </c>
    </row>
    <row r="260" spans="1:5" ht="26.25">
      <c r="A260" s="11" t="s">
        <v>226</v>
      </c>
      <c r="B260" s="57">
        <v>0.17467951318462838</v>
      </c>
      <c r="C260" s="57"/>
      <c r="D260" s="51">
        <f>B260+C260+'329'!G9+'338'!G8+'433'!G5+'436'!G4</f>
        <v>-0.17392750084354702</v>
      </c>
      <c r="E260" s="30" t="s">
        <v>711</v>
      </c>
    </row>
    <row r="261" spans="1:5" ht="26.25">
      <c r="A261" s="11" t="s">
        <v>227</v>
      </c>
      <c r="B261" s="57">
        <v>6.030189069854316</v>
      </c>
      <c r="C261" s="57"/>
      <c r="D261" s="51">
        <f>B261+C261+'348'!G7</f>
        <v>-2.9338109301456257</v>
      </c>
      <c r="E261" s="35" t="s">
        <v>438</v>
      </c>
    </row>
    <row r="262" spans="1:5" ht="26.25">
      <c r="A262" s="11" t="s">
        <v>228</v>
      </c>
      <c r="B262" s="57">
        <v>-3.07000000000005</v>
      </c>
      <c r="C262" s="57"/>
      <c r="D262" s="51">
        <f>B262+C262</f>
        <v>-3.07000000000005</v>
      </c>
      <c r="E262" s="34">
        <v>224</v>
      </c>
    </row>
    <row r="263" spans="1:5" ht="32.25">
      <c r="A263" s="15" t="s">
        <v>229</v>
      </c>
      <c r="B263" s="57">
        <v>35.121483693857414</v>
      </c>
      <c r="C263" s="57"/>
      <c r="D263" s="51">
        <f>B263+C263</f>
        <v>35.121483693857414</v>
      </c>
      <c r="E263" s="35" t="s">
        <v>230</v>
      </c>
    </row>
    <row r="264" spans="1:5" ht="32.25">
      <c r="A264" s="15" t="s">
        <v>231</v>
      </c>
      <c r="B264" s="57">
        <v>0</v>
      </c>
      <c r="C264" s="57"/>
      <c r="D264" s="51">
        <f>B264+C264+'316'!G5+'321'!G8+'323'!G12+'346'!G4+'351'!G6+'363'!G7+'369'!G6+'374'!G4+'381'!G6+'382'!G5+'390'!G4+'405'!G7+'416'!G8+'421'!G7+'424'!G9+'427'!G9+'433'!G7+'447'!G10</f>
        <v>0.23658037377788332</v>
      </c>
      <c r="E264" s="35" t="s">
        <v>774</v>
      </c>
    </row>
    <row r="265" spans="1:5" ht="26.25">
      <c r="A265" s="15" t="s">
        <v>232</v>
      </c>
      <c r="B265" s="57">
        <v>0</v>
      </c>
      <c r="C265" s="57">
        <f>'300'!G6</f>
        <v>-0.20337927565391567</v>
      </c>
      <c r="D265" s="51">
        <f>B265+C265</f>
        <v>-0.20337927565391567</v>
      </c>
      <c r="E265" s="81">
        <v>300</v>
      </c>
    </row>
    <row r="266" spans="1:5" ht="26.25">
      <c r="A266" s="11" t="s">
        <v>233</v>
      </c>
      <c r="B266" s="57">
        <v>2.9230177121770566</v>
      </c>
      <c r="C266" s="57"/>
      <c r="D266" s="51">
        <f>B266+C266</f>
        <v>2.9230177121770566</v>
      </c>
      <c r="E266" s="34">
        <v>194</v>
      </c>
    </row>
    <row r="267" spans="1:5" ht="26.25">
      <c r="A267" s="11" t="s">
        <v>234</v>
      </c>
      <c r="B267" s="57">
        <v>2.701133157960683</v>
      </c>
      <c r="C267" s="57"/>
      <c r="D267" s="51">
        <f>B267+C267+'418'!G7</f>
        <v>0.32893315796066247</v>
      </c>
      <c r="E267" s="35" t="s">
        <v>647</v>
      </c>
    </row>
    <row r="268" spans="1:5" ht="26.25">
      <c r="A268" s="11" t="s">
        <v>235</v>
      </c>
      <c r="B268" s="57">
        <v>6.7210111524161675</v>
      </c>
      <c r="C268" s="57"/>
      <c r="D268" s="51">
        <f>B268+C268+'306'!G8+'309'!G5+'311'!G4+'390'!G5+'397'!G5+'416'!G5</f>
        <v>-0.42234686399160637</v>
      </c>
      <c r="E268" s="30" t="s">
        <v>640</v>
      </c>
    </row>
    <row r="269" spans="1:5" ht="26.25">
      <c r="A269" s="11" t="s">
        <v>236</v>
      </c>
      <c r="B269" s="57">
        <v>18.961397682707343</v>
      </c>
      <c r="C269" s="57"/>
      <c r="D269" s="51">
        <f>B269+C269+'302'!G8+'325'!G4+'359'!G8+'367'!G4+'375'!G4+'402'!G8</f>
        <v>0.18831252466225123</v>
      </c>
      <c r="E269" s="30" t="s">
        <v>598</v>
      </c>
    </row>
    <row r="270" spans="1:5" ht="26.25">
      <c r="A270" s="15" t="s">
        <v>401</v>
      </c>
      <c r="B270" s="57">
        <v>0</v>
      </c>
      <c r="C270" s="57"/>
      <c r="D270" s="51">
        <f>B270+C270+'330-333'!G4</f>
        <v>0.43012999999700696</v>
      </c>
      <c r="E270" s="66" t="s">
        <v>408</v>
      </c>
    </row>
    <row r="271" spans="1:5" ht="26.25">
      <c r="A271" s="15" t="s">
        <v>525</v>
      </c>
      <c r="B271" s="57">
        <v>0</v>
      </c>
      <c r="C271" s="57"/>
      <c r="D271" s="51">
        <f>'380'!G7+'394'!G7+'405'!G6+'411'!G8+'423'!G5+'429'!G6+'442'!G7</f>
        <v>-0.20610000000033324</v>
      </c>
      <c r="E271" s="66" t="s">
        <v>743</v>
      </c>
    </row>
    <row r="272" spans="1:5" ht="26.25">
      <c r="A272" s="15" t="s">
        <v>660</v>
      </c>
      <c r="B272" s="57">
        <v>0</v>
      </c>
      <c r="C272" s="57"/>
      <c r="D272" s="51">
        <f>'424'!G4</f>
        <v>0.0907999999999447</v>
      </c>
      <c r="E272" s="66">
        <v>424</v>
      </c>
    </row>
    <row r="273" spans="1:5" ht="26.25">
      <c r="A273" s="15" t="s">
        <v>500</v>
      </c>
      <c r="B273" s="57">
        <v>0</v>
      </c>
      <c r="C273" s="57"/>
      <c r="D273" s="51">
        <f>'371'!G4+'374'!G6</f>
        <v>36.68513999999982</v>
      </c>
      <c r="E273" s="66" t="s">
        <v>513</v>
      </c>
    </row>
    <row r="274" spans="1:5" ht="26.25">
      <c r="A274" s="15" t="s">
        <v>237</v>
      </c>
      <c r="B274" s="57">
        <v>-0.3702024190243378</v>
      </c>
      <c r="C274" s="57"/>
      <c r="D274" s="51">
        <f>B274+C274+'329'!G5+'341'!G4+'345'!G9+'374'!G7+'416'!G9+'417'!G4</f>
        <v>-0.3501958458784884</v>
      </c>
      <c r="E274" s="30" t="s">
        <v>639</v>
      </c>
    </row>
    <row r="275" spans="1:5" ht="26.25">
      <c r="A275" s="15" t="s">
        <v>691</v>
      </c>
      <c r="B275" s="57">
        <v>0</v>
      </c>
      <c r="C275" s="57"/>
      <c r="D275" s="51">
        <f>'431'!G7</f>
        <v>5.50649999999996</v>
      </c>
      <c r="E275" s="66">
        <v>431</v>
      </c>
    </row>
    <row r="276" spans="1:5" ht="26.25">
      <c r="A276" s="15" t="s">
        <v>444</v>
      </c>
      <c r="B276" s="57">
        <v>0</v>
      </c>
      <c r="C276" s="57"/>
      <c r="D276" s="51">
        <f>'350'!G10+'352'!G8</f>
        <v>12.801242000000002</v>
      </c>
      <c r="E276" s="66" t="s">
        <v>454</v>
      </c>
    </row>
    <row r="277" spans="1:5" ht="26.25">
      <c r="A277" s="15" t="s">
        <v>238</v>
      </c>
      <c r="B277" s="57">
        <v>36.861355375757796</v>
      </c>
      <c r="C277" s="57"/>
      <c r="D277" s="51">
        <f>B277+C277+'325'!G11</f>
        <v>-5.510241398435653</v>
      </c>
      <c r="E277" s="30" t="s">
        <v>386</v>
      </c>
    </row>
    <row r="278" spans="1:5" ht="26.25">
      <c r="A278" s="11" t="s">
        <v>239</v>
      </c>
      <c r="B278" s="57">
        <v>7.176805092936775</v>
      </c>
      <c r="C278" s="57"/>
      <c r="D278" s="51">
        <f>B278+C278</f>
        <v>7.176805092936775</v>
      </c>
      <c r="E278" s="30">
        <v>47</v>
      </c>
    </row>
    <row r="279" spans="1:5" ht="26.25">
      <c r="A279" s="11" t="s">
        <v>240</v>
      </c>
      <c r="B279" s="57">
        <v>1.1924749487498048</v>
      </c>
      <c r="C279" s="57"/>
      <c r="D279" s="51">
        <f>B279+C279</f>
        <v>1.1924749487498048</v>
      </c>
      <c r="E279" s="30" t="s">
        <v>241</v>
      </c>
    </row>
    <row r="280" spans="1:5" ht="26.25">
      <c r="A280" s="15" t="s">
        <v>325</v>
      </c>
      <c r="B280" s="57">
        <v>0</v>
      </c>
      <c r="C280" s="57"/>
      <c r="D280" s="51">
        <f>B280+C280+'305'!G7+'306'!G7</f>
        <v>4.804733842235976</v>
      </c>
      <c r="E280" s="66" t="s">
        <v>332</v>
      </c>
    </row>
    <row r="281" spans="1:5" ht="26.25">
      <c r="A281" s="15" t="s">
        <v>673</v>
      </c>
      <c r="B281" s="57">
        <v>0</v>
      </c>
      <c r="C281" s="57"/>
      <c r="D281" s="51">
        <f>'427'!G4+'437'!G5+'441'!G5</f>
        <v>0.2948000000001798</v>
      </c>
      <c r="E281" s="66" t="s">
        <v>730</v>
      </c>
    </row>
    <row r="282" spans="1:5" ht="26.25">
      <c r="A282" s="15" t="s">
        <v>560</v>
      </c>
      <c r="B282" s="57">
        <v>0</v>
      </c>
      <c r="C282" s="57"/>
      <c r="D282" s="51">
        <f>'391'!G6+'398'!G6+'400'!G8</f>
        <v>-0.40610000000003765</v>
      </c>
      <c r="E282" s="66" t="s">
        <v>590</v>
      </c>
    </row>
    <row r="283" spans="1:5" ht="32.25">
      <c r="A283" s="11" t="s">
        <v>242</v>
      </c>
      <c r="B283" s="57">
        <v>2.442424242424238</v>
      </c>
      <c r="C283" s="57"/>
      <c r="D283" s="51">
        <f>B283+C283+'378'!G8+'415'!G5</f>
        <v>0.1024242424243198</v>
      </c>
      <c r="E283" s="30" t="s">
        <v>641</v>
      </c>
    </row>
    <row r="284" spans="1:5" ht="26.25">
      <c r="A284" s="15" t="s">
        <v>443</v>
      </c>
      <c r="B284" s="57">
        <v>0</v>
      </c>
      <c r="C284" s="57"/>
      <c r="D284" s="51">
        <f>'350'!G9</f>
        <v>-0.48285800000002155</v>
      </c>
      <c r="E284" s="66">
        <v>350</v>
      </c>
    </row>
    <row r="285" spans="1:5" ht="26.25">
      <c r="A285" s="11" t="s">
        <v>243</v>
      </c>
      <c r="B285" s="57">
        <v>6.017449376720265</v>
      </c>
      <c r="C285" s="57"/>
      <c r="D285" s="51">
        <f aca="true" t="shared" si="2" ref="D285:D291">B285+C285</f>
        <v>6.017449376720265</v>
      </c>
      <c r="E285" s="30" t="s">
        <v>244</v>
      </c>
    </row>
    <row r="286" spans="1:5" ht="26.25">
      <c r="A286" s="11" t="s">
        <v>245</v>
      </c>
      <c r="B286" s="57">
        <v>1.1351302597282427</v>
      </c>
      <c r="C286" s="57"/>
      <c r="D286" s="51">
        <f t="shared" si="2"/>
        <v>1.1351302597282427</v>
      </c>
      <c r="E286" s="34" t="s">
        <v>246</v>
      </c>
    </row>
    <row r="287" spans="1:5" ht="26.25">
      <c r="A287" s="11" t="s">
        <v>247</v>
      </c>
      <c r="B287" s="57">
        <v>-14.301456186530174</v>
      </c>
      <c r="C287" s="57"/>
      <c r="D287" s="51">
        <f t="shared" si="2"/>
        <v>-14.301456186530174</v>
      </c>
      <c r="E287" s="35" t="s">
        <v>248</v>
      </c>
    </row>
    <row r="288" spans="1:5" ht="26.25">
      <c r="A288" s="11" t="s">
        <v>249</v>
      </c>
      <c r="B288" s="57">
        <v>-0.37727988284905223</v>
      </c>
      <c r="C288" s="57"/>
      <c r="D288" s="51">
        <f t="shared" si="2"/>
        <v>-0.37727988284905223</v>
      </c>
      <c r="E288" s="35" t="s">
        <v>250</v>
      </c>
    </row>
    <row r="289" spans="1:5" ht="26.25">
      <c r="A289" s="11" t="s">
        <v>251</v>
      </c>
      <c r="B289" s="57">
        <v>-88.34230000000025</v>
      </c>
      <c r="C289" s="57"/>
      <c r="D289" s="51">
        <f t="shared" si="2"/>
        <v>-88.34230000000025</v>
      </c>
      <c r="E289" s="34">
        <v>179</v>
      </c>
    </row>
    <row r="290" spans="1:5" ht="26.25">
      <c r="A290" s="11" t="s">
        <v>252</v>
      </c>
      <c r="B290" s="57">
        <v>0</v>
      </c>
      <c r="C290" s="57"/>
      <c r="D290" s="51">
        <f t="shared" si="2"/>
        <v>0</v>
      </c>
      <c r="E290" s="34">
        <v>297</v>
      </c>
    </row>
    <row r="291" spans="1:5" ht="26.25">
      <c r="A291" s="11" t="s">
        <v>253</v>
      </c>
      <c r="B291" s="57">
        <v>-1.2860804541588777</v>
      </c>
      <c r="C291" s="57"/>
      <c r="D291" s="51">
        <f t="shared" si="2"/>
        <v>-1.2860804541588777</v>
      </c>
      <c r="E291" s="34" t="s">
        <v>254</v>
      </c>
    </row>
    <row r="292" spans="1:5" ht="26.25">
      <c r="A292" s="15" t="s">
        <v>499</v>
      </c>
      <c r="B292" s="57">
        <v>0</v>
      </c>
      <c r="C292" s="57"/>
      <c r="D292" s="51">
        <f>'370'!G7+'383'!G10+'389'!G7</f>
        <v>1.4572999999999183</v>
      </c>
      <c r="E292" s="81" t="s">
        <v>553</v>
      </c>
    </row>
    <row r="293" spans="1:5" ht="26.25">
      <c r="A293" s="11" t="s">
        <v>392</v>
      </c>
      <c r="B293" s="57">
        <v>0</v>
      </c>
      <c r="C293" s="57"/>
      <c r="D293" s="51">
        <f>B293+C293+'327'!G4+'334'!G4+'334'!G5+'347'!G4+'350'!G5+'357'!G11+'372'!G8+'379'!G4+'405'!G4+'440'!G9</f>
        <v>-0.027846000000181448</v>
      </c>
      <c r="E293" s="81" t="s">
        <v>726</v>
      </c>
    </row>
    <row r="294" spans="1:5" ht="26.25">
      <c r="A294" s="15" t="s">
        <v>420</v>
      </c>
      <c r="B294" s="57">
        <v>0</v>
      </c>
      <c r="C294" s="57"/>
      <c r="D294" s="51">
        <f>B294+C294+'340'!G9+'358'!G7+'414'!G7+'433'!G9+'435'!G8+'435'!G9+'450'!G4</f>
        <v>-328.48085000000003</v>
      </c>
      <c r="E294" s="81" t="s">
        <v>782</v>
      </c>
    </row>
    <row r="295" spans="1:5" ht="26.25">
      <c r="A295" s="11" t="s">
        <v>255</v>
      </c>
      <c r="B295" s="57">
        <v>8.620830279867448</v>
      </c>
      <c r="C295" s="57"/>
      <c r="D295" s="51">
        <f>B295+C295</f>
        <v>8.620830279867448</v>
      </c>
      <c r="E295" s="35" t="s">
        <v>256</v>
      </c>
    </row>
    <row r="296" spans="1:5" ht="26.25">
      <c r="A296" s="11" t="s">
        <v>257</v>
      </c>
      <c r="B296" s="57">
        <v>6.633252505582078</v>
      </c>
      <c r="C296" s="57"/>
      <c r="D296" s="51">
        <f>B296+C296</f>
        <v>6.633252505582078</v>
      </c>
      <c r="E296" s="34" t="s">
        <v>258</v>
      </c>
    </row>
    <row r="297" spans="1:5" ht="26.25">
      <c r="A297" s="15" t="s">
        <v>412</v>
      </c>
      <c r="B297" s="57">
        <v>0</v>
      </c>
      <c r="C297" s="57"/>
      <c r="D297" s="51">
        <f>B297+C297+'339'!G6+'359'!G7+'362'!G8+'422'!G4+'425'!G7</f>
        <v>-0.2235800000001973</v>
      </c>
      <c r="E297" s="81" t="s">
        <v>667</v>
      </c>
    </row>
    <row r="298" spans="1:5" ht="26.25">
      <c r="A298" s="15" t="s">
        <v>259</v>
      </c>
      <c r="B298" s="57">
        <v>0.1448835820901877</v>
      </c>
      <c r="C298" s="57"/>
      <c r="D298" s="51">
        <f>B298+C298+'448'!G4+'449'!G4</f>
        <v>-8709.53841641791</v>
      </c>
      <c r="E298" s="35" t="s">
        <v>781</v>
      </c>
    </row>
    <row r="299" spans="1:5" ht="26.25">
      <c r="A299" s="11" t="s">
        <v>260</v>
      </c>
      <c r="B299" s="57">
        <v>-0.2964344827586558</v>
      </c>
      <c r="C299" s="57"/>
      <c r="D299" s="51">
        <f>B299+C299</f>
        <v>-0.2964344827586558</v>
      </c>
      <c r="E299" s="34">
        <v>176</v>
      </c>
    </row>
    <row r="300" spans="1:5" ht="32.25">
      <c r="A300" s="11" t="s">
        <v>261</v>
      </c>
      <c r="B300" s="57">
        <v>-1.9700000000000273</v>
      </c>
      <c r="C300" s="57"/>
      <c r="D300" s="51">
        <f>B300+C300</f>
        <v>-1.9700000000000273</v>
      </c>
      <c r="E300" s="34">
        <v>224</v>
      </c>
    </row>
    <row r="301" spans="1:5" ht="26.25">
      <c r="A301" s="15" t="s">
        <v>527</v>
      </c>
      <c r="B301" s="57">
        <v>0</v>
      </c>
      <c r="C301" s="57"/>
      <c r="D301" s="51">
        <f>B301+C301+'382'!G4</f>
        <v>0.022400000000061482</v>
      </c>
      <c r="E301" s="81">
        <v>382</v>
      </c>
    </row>
    <row r="302" spans="1:5" ht="26.25">
      <c r="A302" s="15" t="s">
        <v>468</v>
      </c>
      <c r="B302" s="57">
        <v>0</v>
      </c>
      <c r="C302" s="57"/>
      <c r="D302" s="51">
        <f>B302+C302+'357'!G5+'364'!G8+'391'!G10</f>
        <v>-0.38949000000008027</v>
      </c>
      <c r="E302" s="81" t="s">
        <v>567</v>
      </c>
    </row>
    <row r="303" spans="1:5" ht="26.25">
      <c r="A303" s="11" t="s">
        <v>367</v>
      </c>
      <c r="B303" s="57">
        <v>0</v>
      </c>
      <c r="C303" s="57"/>
      <c r="D303" s="51">
        <f>B303+C303+'320'!G7+'407'!G12</f>
        <v>0.12073902439010453</v>
      </c>
      <c r="E303" s="81" t="s">
        <v>615</v>
      </c>
    </row>
    <row r="304" spans="1:5" ht="32.25">
      <c r="A304" s="11" t="s">
        <v>262</v>
      </c>
      <c r="B304" s="57">
        <v>-0.1150172419457931</v>
      </c>
      <c r="C304" s="57"/>
      <c r="D304" s="51">
        <f>B304+C304+'319'!G5+'389'!G8</f>
        <v>5.246293869165356</v>
      </c>
      <c r="E304" s="30" t="s">
        <v>554</v>
      </c>
    </row>
    <row r="305" spans="1:5" ht="26.25">
      <c r="A305" s="15" t="s">
        <v>602</v>
      </c>
      <c r="B305" s="57"/>
      <c r="C305" s="57"/>
      <c r="D305" s="51">
        <f>'403'!G10</f>
        <v>0.09059999999988122</v>
      </c>
      <c r="E305" s="66">
        <v>403</v>
      </c>
    </row>
    <row r="306" spans="1:5" ht="26.25">
      <c r="A306" s="11" t="s">
        <v>263</v>
      </c>
      <c r="B306" s="57">
        <v>1.9459866171004023</v>
      </c>
      <c r="C306" s="57"/>
      <c r="D306" s="51">
        <f>B306+C306+'304'!G7</f>
        <v>-0.4271334229797503</v>
      </c>
      <c r="E306" s="30" t="s">
        <v>327</v>
      </c>
    </row>
    <row r="307" spans="1:5" ht="26.25">
      <c r="A307" s="11" t="s">
        <v>484</v>
      </c>
      <c r="B307" s="57">
        <v>0</v>
      </c>
      <c r="C307" s="57"/>
      <c r="D307" s="51">
        <f>'362'!G6</f>
        <v>-17.24165000000039</v>
      </c>
      <c r="E307" s="66">
        <v>362</v>
      </c>
    </row>
    <row r="308" spans="1:5" ht="26.25">
      <c r="A308" s="15" t="s">
        <v>510</v>
      </c>
      <c r="B308" s="57">
        <v>0</v>
      </c>
      <c r="C308" s="57"/>
      <c r="D308" s="51">
        <f>'374'!G8+'394'!G5</f>
        <v>0.1470000000000482</v>
      </c>
      <c r="E308" s="66" t="s">
        <v>572</v>
      </c>
    </row>
    <row r="309" spans="1:5" ht="26.25">
      <c r="A309" s="15" t="s">
        <v>526</v>
      </c>
      <c r="B309" s="57">
        <v>0</v>
      </c>
      <c r="C309" s="57"/>
      <c r="D309" s="51">
        <f>'381'!G5+'411'!G5+'419'!G6</f>
        <v>0.4389000000001033</v>
      </c>
      <c r="E309" s="66" t="s">
        <v>648</v>
      </c>
    </row>
    <row r="310" spans="1:5" ht="26.25">
      <c r="A310" s="15" t="s">
        <v>763</v>
      </c>
      <c r="B310" s="57">
        <v>0</v>
      </c>
      <c r="C310" s="57"/>
      <c r="D310" s="51">
        <f>'448'!G8</f>
        <v>-0.34669999999999845</v>
      </c>
      <c r="E310" s="66">
        <v>448</v>
      </c>
    </row>
    <row r="311" spans="1:5" ht="26.25">
      <c r="A311" s="36" t="s">
        <v>264</v>
      </c>
      <c r="B311" s="57">
        <v>0.7379448639157431</v>
      </c>
      <c r="C311" s="57"/>
      <c r="D311" s="51">
        <f>B311+C311</f>
        <v>0.7379448639157431</v>
      </c>
      <c r="E311" s="30" t="s">
        <v>265</v>
      </c>
    </row>
    <row r="312" spans="1:5" ht="26.25">
      <c r="A312" s="36" t="s">
        <v>266</v>
      </c>
      <c r="B312" s="57">
        <v>0.16304337137825087</v>
      </c>
      <c r="C312" s="57"/>
      <c r="D312" s="51">
        <f>B312+C312</f>
        <v>0.16304337137825087</v>
      </c>
      <c r="E312" s="30" t="s">
        <v>265</v>
      </c>
    </row>
    <row r="313" spans="1:5" ht="26.25">
      <c r="A313" s="11" t="s">
        <v>267</v>
      </c>
      <c r="B313" s="61">
        <v>-1.948836693129607</v>
      </c>
      <c r="C313" s="61"/>
      <c r="D313" s="51">
        <f>B313+C313</f>
        <v>-1.948836693129607</v>
      </c>
      <c r="E313" s="30" t="s">
        <v>268</v>
      </c>
    </row>
    <row r="314" spans="1:5" ht="26.25">
      <c r="A314" s="11" t="s">
        <v>269</v>
      </c>
      <c r="B314" s="57">
        <v>0.2373907806690454</v>
      </c>
      <c r="C314" s="57"/>
      <c r="D314" s="51">
        <f>B314+C314</f>
        <v>0.2373907806690454</v>
      </c>
      <c r="E314" s="30" t="s">
        <v>270</v>
      </c>
    </row>
    <row r="315" spans="1:5" ht="26.25">
      <c r="A315" s="11" t="s">
        <v>271</v>
      </c>
      <c r="B315" s="57">
        <v>0.6719600314401077</v>
      </c>
      <c r="C315" s="57"/>
      <c r="D315" s="51">
        <f>B315+C315+'307'!G6+'357'!G4</f>
        <v>-1.2079886030980447</v>
      </c>
      <c r="E315" s="30" t="s">
        <v>474</v>
      </c>
    </row>
    <row r="316" spans="1:5" ht="26.25">
      <c r="A316" s="11" t="s">
        <v>272</v>
      </c>
      <c r="B316" s="57">
        <v>-17.755762859074366</v>
      </c>
      <c r="C316" s="57"/>
      <c r="D316" s="51">
        <f>B316+C316</f>
        <v>-17.755762859074366</v>
      </c>
      <c r="E316" s="30">
        <v>201.243</v>
      </c>
    </row>
    <row r="317" spans="1:5" ht="26.25">
      <c r="A317" s="11" t="s">
        <v>273</v>
      </c>
      <c r="B317" s="57">
        <v>-0.7358782287822123</v>
      </c>
      <c r="C317" s="57"/>
      <c r="D317" s="51">
        <f>B317+C317</f>
        <v>-0.7358782287822123</v>
      </c>
      <c r="E317" s="30">
        <v>97</v>
      </c>
    </row>
    <row r="318" spans="1:5" ht="26.25">
      <c r="A318" s="15" t="s">
        <v>365</v>
      </c>
      <c r="B318" s="57">
        <v>0</v>
      </c>
      <c r="C318" s="57"/>
      <c r="D318" s="51">
        <f>B318+C318+'320'!G4+'324'!G4+'327'!G9+'344'!G8+'349'!G10+'353'!G6+'356'!G6+'406'!G5+'434'!G5+'443'!G5</f>
        <v>0.2162076664777146</v>
      </c>
      <c r="E318" s="66" t="s">
        <v>753</v>
      </c>
    </row>
    <row r="319" spans="1:5" ht="26.25">
      <c r="A319" s="11" t="s">
        <v>274</v>
      </c>
      <c r="B319" s="57">
        <v>11.393464426315745</v>
      </c>
      <c r="C319" s="57"/>
      <c r="D319" s="51">
        <f>B319+C319</f>
        <v>11.393464426315745</v>
      </c>
      <c r="E319" s="30">
        <v>18</v>
      </c>
    </row>
    <row r="320" spans="1:5" ht="26.25">
      <c r="A320" s="11" t="s">
        <v>275</v>
      </c>
      <c r="B320" s="57">
        <v>5.942128301886839</v>
      </c>
      <c r="C320" s="57"/>
      <c r="D320" s="51">
        <f>B320+C320+'308'!G9+'326'!G4</f>
        <v>0.04558817968762696</v>
      </c>
      <c r="E320" s="30" t="s">
        <v>390</v>
      </c>
    </row>
    <row r="321" spans="1:6" ht="26.25">
      <c r="A321" s="11" t="s">
        <v>276</v>
      </c>
      <c r="B321" s="57">
        <v>0</v>
      </c>
      <c r="C321" s="57"/>
      <c r="D321" s="51">
        <f>B321+C321+'324'!G6+'374'!G5+'425'!G13</f>
        <v>-0.2659859719439055</v>
      </c>
      <c r="E321" s="30" t="s">
        <v>668</v>
      </c>
      <c r="F321" s="44"/>
    </row>
    <row r="322" spans="1:6" ht="26.25">
      <c r="A322" s="15" t="s">
        <v>277</v>
      </c>
      <c r="B322" s="57">
        <v>0.7951898989899746</v>
      </c>
      <c r="C322" s="57"/>
      <c r="D322" s="51">
        <f>B322+C322</f>
        <v>0.7951898989899746</v>
      </c>
      <c r="E322" s="30">
        <v>288</v>
      </c>
      <c r="F322" s="44"/>
    </row>
    <row r="323" spans="1:6" ht="26.25">
      <c r="A323" s="11" t="s">
        <v>618</v>
      </c>
      <c r="B323" s="57">
        <v>0</v>
      </c>
      <c r="C323" s="57"/>
      <c r="D323" s="51">
        <f>'410'!G4</f>
        <v>-0.310799999999972</v>
      </c>
      <c r="E323" s="66">
        <v>410</v>
      </c>
      <c r="F323" s="44"/>
    </row>
    <row r="324" spans="1:6" ht="26.25">
      <c r="A324" s="15" t="s">
        <v>556</v>
      </c>
      <c r="B324" s="57">
        <v>0</v>
      </c>
      <c r="C324" s="57"/>
      <c r="D324" s="51">
        <f>'390'!G8</f>
        <v>23.69360000000006</v>
      </c>
      <c r="E324" s="66">
        <v>390</v>
      </c>
      <c r="F324" s="44"/>
    </row>
    <row r="325" spans="1:6" ht="32.25">
      <c r="A325" s="11" t="s">
        <v>700</v>
      </c>
      <c r="B325" s="57">
        <v>0</v>
      </c>
      <c r="C325" s="57"/>
      <c r="D325" s="51">
        <f>'434'!G4</f>
        <v>0.1792000000000371</v>
      </c>
      <c r="E325" s="66">
        <v>434</v>
      </c>
      <c r="F325" s="44"/>
    </row>
    <row r="326" spans="1:5" ht="26.25">
      <c r="A326" s="45" t="s">
        <v>278</v>
      </c>
      <c r="B326" s="57">
        <v>7.131369924571686</v>
      </c>
      <c r="C326" s="57"/>
      <c r="D326" s="51">
        <f>B326+C326+'308'!G7+'350'!G6</f>
        <v>0.46558216946976927</v>
      </c>
      <c r="E326" s="30" t="s">
        <v>448</v>
      </c>
    </row>
    <row r="327" spans="1:5" ht="26.25">
      <c r="A327" s="45" t="s">
        <v>279</v>
      </c>
      <c r="B327" s="57">
        <v>31.191849100083118</v>
      </c>
      <c r="C327" s="57"/>
      <c r="D327" s="51">
        <f>B327+C327+'322'!G6+'341'!G9+'360'!G4+'425'!G12</f>
        <v>-0.4666018858326879</v>
      </c>
      <c r="E327" s="30" t="s">
        <v>669</v>
      </c>
    </row>
    <row r="328" spans="1:6" ht="26.25">
      <c r="A328" s="11" t="s">
        <v>280</v>
      </c>
      <c r="B328" s="57">
        <v>32.01769973750169</v>
      </c>
      <c r="C328" s="57"/>
      <c r="D328" s="51">
        <f>B328+C328+'395'!G8+'421'!G9</f>
        <v>13.9512997375017</v>
      </c>
      <c r="E328" s="30" t="s">
        <v>656</v>
      </c>
      <c r="F328" s="44"/>
    </row>
    <row r="329" spans="1:6" ht="26.25">
      <c r="A329" s="15" t="s">
        <v>361</v>
      </c>
      <c r="B329" s="57">
        <v>0</v>
      </c>
      <c r="C329" s="57"/>
      <c r="D329" s="51">
        <f>B329+C329+'319'!G8+'393'!G6+'395'!G5+'403'!G4</f>
        <v>-0.32691111111114424</v>
      </c>
      <c r="E329" s="66" t="s">
        <v>605</v>
      </c>
      <c r="F329" s="44"/>
    </row>
    <row r="330" spans="1:6" ht="26.25">
      <c r="A330" s="15" t="s">
        <v>281</v>
      </c>
      <c r="B330" s="57">
        <v>-7.881811764705844</v>
      </c>
      <c r="C330" s="57"/>
      <c r="D330" s="51">
        <f>B330+C330+'310'!G7+'419'!G7</f>
        <v>-0.35142946017913346</v>
      </c>
      <c r="E330" s="30" t="s">
        <v>649</v>
      </c>
      <c r="F330" s="44"/>
    </row>
    <row r="331" spans="1:6" ht="26.25">
      <c r="A331" s="15" t="s">
        <v>377</v>
      </c>
      <c r="B331" s="57">
        <v>0</v>
      </c>
      <c r="C331" s="57"/>
      <c r="D331" s="51">
        <f>B331+C331+'323'!G7+'326'!G9+'328'!G6</f>
        <v>16.404110184349065</v>
      </c>
      <c r="E331" s="66" t="s">
        <v>396</v>
      </c>
      <c r="F331" s="44"/>
    </row>
    <row r="332" spans="1:6" ht="26.25">
      <c r="A332" s="15" t="s">
        <v>485</v>
      </c>
      <c r="B332" s="57">
        <v>0</v>
      </c>
      <c r="C332" s="57"/>
      <c r="D332" s="51">
        <f>'362'!G7</f>
        <v>-3.5821900000000824</v>
      </c>
      <c r="E332" s="66">
        <v>362</v>
      </c>
      <c r="F332" s="44"/>
    </row>
    <row r="333" spans="1:5" ht="26.25">
      <c r="A333" s="33" t="s">
        <v>282</v>
      </c>
      <c r="B333" s="57">
        <v>-0.34808717845774595</v>
      </c>
      <c r="C333" s="57"/>
      <c r="D333" s="51">
        <f>B333+C333</f>
        <v>-0.34808717845774595</v>
      </c>
      <c r="E333" s="30" t="s">
        <v>283</v>
      </c>
    </row>
    <row r="334" spans="1:5" ht="26.25">
      <c r="A334" s="33" t="s">
        <v>284</v>
      </c>
      <c r="B334" s="57">
        <v>0</v>
      </c>
      <c r="C334" s="57"/>
      <c r="D334" s="51">
        <f>B334+C334+'403'!G8</f>
        <v>-0.07470000000012078</v>
      </c>
      <c r="E334" s="30" t="s">
        <v>604</v>
      </c>
    </row>
    <row r="335" spans="1:5" ht="26.25">
      <c r="A335" s="46" t="s">
        <v>535</v>
      </c>
      <c r="B335" s="57">
        <v>0</v>
      </c>
      <c r="C335" s="57"/>
      <c r="D335" s="51">
        <f>'385'!G6+'399'!G6+'432'!G5</f>
        <v>0.4959999999998672</v>
      </c>
      <c r="E335" s="66" t="s">
        <v>698</v>
      </c>
    </row>
    <row r="336" spans="1:5" ht="26.25">
      <c r="A336" s="46" t="s">
        <v>285</v>
      </c>
      <c r="B336" s="57">
        <v>-0.4378757609922559</v>
      </c>
      <c r="C336" s="57"/>
      <c r="D336" s="51">
        <f>B336+C336</f>
        <v>-0.4378757609922559</v>
      </c>
      <c r="E336" s="30">
        <v>254</v>
      </c>
    </row>
    <row r="337" spans="1:5" ht="26.25">
      <c r="A337" s="46" t="s">
        <v>674</v>
      </c>
      <c r="B337" s="57">
        <v>0</v>
      </c>
      <c r="C337" s="57"/>
      <c r="D337" s="51">
        <f>'427'!G8</f>
        <v>0.42800000000011096</v>
      </c>
      <c r="E337" s="66">
        <v>427</v>
      </c>
    </row>
    <row r="338" spans="1:5" ht="26.25">
      <c r="A338" s="11" t="s">
        <v>286</v>
      </c>
      <c r="B338" s="57">
        <v>1.1311475065616605</v>
      </c>
      <c r="C338" s="57"/>
      <c r="D338" s="51">
        <f>B338+C338</f>
        <v>1.1311475065616605</v>
      </c>
      <c r="E338" s="30" t="s">
        <v>287</v>
      </c>
    </row>
    <row r="339" spans="1:5" ht="26.25">
      <c r="A339" s="11" t="s">
        <v>740</v>
      </c>
      <c r="B339" s="57">
        <v>0</v>
      </c>
      <c r="C339" s="57"/>
      <c r="D339" s="51">
        <f>'442'!G6</f>
        <v>0.3629999999999427</v>
      </c>
      <c r="E339" s="66">
        <v>442</v>
      </c>
    </row>
    <row r="340" spans="1:5" ht="26.25">
      <c r="A340" s="15" t="s">
        <v>288</v>
      </c>
      <c r="B340" s="57">
        <v>34.15341870059831</v>
      </c>
      <c r="C340" s="57"/>
      <c r="D340" s="51">
        <f>B340+C340+'384'!G5+'443'!G6</f>
        <v>0.31561870059823605</v>
      </c>
      <c r="E340" s="30" t="s">
        <v>754</v>
      </c>
    </row>
    <row r="341" spans="1:5" ht="32.25">
      <c r="A341" s="11" t="s">
        <v>368</v>
      </c>
      <c r="B341" s="57">
        <v>0</v>
      </c>
      <c r="C341" s="57"/>
      <c r="D341" s="51">
        <f>B341+C341+'321'!G4+'338'!G5</f>
        <v>0.020222222222230357</v>
      </c>
      <c r="E341" s="66" t="s">
        <v>450</v>
      </c>
    </row>
    <row r="342" spans="1:5" ht="26.25">
      <c r="A342" s="36" t="s">
        <v>289</v>
      </c>
      <c r="B342" s="57">
        <v>17.847172187281444</v>
      </c>
      <c r="C342" s="57"/>
      <c r="D342" s="51">
        <f>B342+C342</f>
        <v>17.847172187281444</v>
      </c>
      <c r="E342" s="34" t="s">
        <v>290</v>
      </c>
    </row>
    <row r="343" spans="1:5" ht="26.25">
      <c r="A343" s="45" t="s">
        <v>663</v>
      </c>
      <c r="B343" s="57">
        <v>0</v>
      </c>
      <c r="C343" s="57"/>
      <c r="D343" s="51">
        <f>'425'!G5</f>
        <v>-0.08640000000002601</v>
      </c>
      <c r="E343" s="66">
        <v>425</v>
      </c>
    </row>
    <row r="344" spans="1:5" ht="26.25">
      <c r="A344" s="11" t="s">
        <v>291</v>
      </c>
      <c r="B344" s="57">
        <v>-0.2740235955055823</v>
      </c>
      <c r="C344" s="57"/>
      <c r="D344" s="51">
        <f>B344+C344</f>
        <v>-0.2740235955055823</v>
      </c>
      <c r="E344" s="34">
        <v>135</v>
      </c>
    </row>
    <row r="345" spans="1:5" ht="26.25">
      <c r="A345" s="15" t="s">
        <v>292</v>
      </c>
      <c r="B345" s="57">
        <v>27.73621123595467</v>
      </c>
      <c r="C345" s="57">
        <f>'300'!G9</f>
        <v>0.3191841046277659</v>
      </c>
      <c r="D345" s="51">
        <f>B345+C345+'304'!G5+'305'!G5+'310'!G5+'316'!G11+'340'!G6+'396'!G7+'422'!G7+'440'!G8</f>
        <v>0.28079846211562653</v>
      </c>
      <c r="E345" s="35" t="s">
        <v>727</v>
      </c>
    </row>
    <row r="346" spans="1:5" ht="26.25">
      <c r="A346" s="11" t="s">
        <v>293</v>
      </c>
      <c r="B346" s="57">
        <v>-0.19644444444446663</v>
      </c>
      <c r="C346" s="57"/>
      <c r="D346" s="51">
        <f>B346+C346</f>
        <v>-0.19644444444446663</v>
      </c>
      <c r="E346" s="34">
        <v>3</v>
      </c>
    </row>
    <row r="347" spans="1:5" ht="26.25">
      <c r="A347" s="11" t="s">
        <v>294</v>
      </c>
      <c r="B347" s="57">
        <v>4.417925842696633</v>
      </c>
      <c r="C347" s="57"/>
      <c r="D347" s="51">
        <f>B347+C347</f>
        <v>4.417925842696633</v>
      </c>
      <c r="E347" s="34">
        <v>89</v>
      </c>
    </row>
    <row r="348" spans="1:5" ht="26.25">
      <c r="A348" s="11" t="s">
        <v>406</v>
      </c>
      <c r="B348" s="57">
        <v>0</v>
      </c>
      <c r="C348" s="57"/>
      <c r="D348" s="51">
        <f>B348+C348+'335'!G4</f>
        <v>0.21739999999999782</v>
      </c>
      <c r="E348" s="81">
        <v>336</v>
      </c>
    </row>
    <row r="349" spans="1:5" ht="26.25">
      <c r="A349" s="15" t="s">
        <v>295</v>
      </c>
      <c r="B349" s="57">
        <v>0.2698507100316121</v>
      </c>
      <c r="C349" s="57"/>
      <c r="D349" s="51">
        <f>B349+C349+'304'!G4+'323'!G5</f>
        <v>26.093678534912122</v>
      </c>
      <c r="E349" s="35" t="s">
        <v>380</v>
      </c>
    </row>
    <row r="350" spans="1:5" ht="26.25">
      <c r="A350" s="11" t="s">
        <v>296</v>
      </c>
      <c r="B350" s="57">
        <v>23.718100432324235</v>
      </c>
      <c r="C350" s="57"/>
      <c r="D350" s="51">
        <f>B350+C350</f>
        <v>23.718100432324235</v>
      </c>
      <c r="E350" s="34" t="s">
        <v>297</v>
      </c>
    </row>
    <row r="351" spans="1:5" ht="26.25">
      <c r="A351" s="11" t="s">
        <v>298</v>
      </c>
      <c r="B351" s="57">
        <v>0.3924204326317806</v>
      </c>
      <c r="C351" s="57"/>
      <c r="D351" s="51">
        <f>B351+C351</f>
        <v>0.3924204326317806</v>
      </c>
      <c r="E351" s="35" t="s">
        <v>299</v>
      </c>
    </row>
    <row r="352" spans="1:5" ht="26.25">
      <c r="A352" s="15" t="s">
        <v>498</v>
      </c>
      <c r="B352" s="57">
        <v>0</v>
      </c>
      <c r="C352" s="57"/>
      <c r="D352" s="51">
        <f>'369'!G11</f>
        <v>-1.4253999999999678</v>
      </c>
      <c r="E352" s="81">
        <v>369</v>
      </c>
    </row>
    <row r="353" spans="1:5" ht="26.25">
      <c r="A353" s="11" t="s">
        <v>399</v>
      </c>
      <c r="B353" s="57">
        <v>0</v>
      </c>
      <c r="C353" s="57"/>
      <c r="D353" s="51">
        <f>B353+C353+'329'!G4+'335'!G7+'342'!G7+'345'!G7+'348'!G6+'394'!G6</f>
        <v>-2.9074170340677483</v>
      </c>
      <c r="E353" s="81" t="s">
        <v>573</v>
      </c>
    </row>
    <row r="354" spans="1:5" ht="26.25">
      <c r="A354" s="11" t="s">
        <v>300</v>
      </c>
      <c r="B354" s="57">
        <v>-0.15499136260604018</v>
      </c>
      <c r="C354" s="57"/>
      <c r="D354" s="51">
        <f>B354+C354+'307'!G7+'328'!G4+'335'!G6</f>
        <v>-0.19533072003531515</v>
      </c>
      <c r="E354" s="30" t="s">
        <v>410</v>
      </c>
    </row>
    <row r="355" spans="1:5" ht="26.25">
      <c r="A355" s="15" t="s">
        <v>470</v>
      </c>
      <c r="B355" s="57">
        <v>0</v>
      </c>
      <c r="C355" s="57"/>
      <c r="D355" s="51">
        <f>'357'!G7</f>
        <v>0.05270999999993364</v>
      </c>
      <c r="E355" s="81">
        <v>357</v>
      </c>
    </row>
    <row r="356" spans="1:5" ht="26.25">
      <c r="A356" s="15" t="s">
        <v>665</v>
      </c>
      <c r="B356" s="57">
        <v>0</v>
      </c>
      <c r="C356" s="57"/>
      <c r="D356" s="51">
        <f>'425'!G14</f>
        <v>0.39119999999957145</v>
      </c>
      <c r="E356" s="81">
        <v>425</v>
      </c>
    </row>
    <row r="357" spans="1:5" ht="26.25">
      <c r="A357" s="11" t="s">
        <v>301</v>
      </c>
      <c r="B357" s="57">
        <v>-0.36963409120745894</v>
      </c>
      <c r="C357" s="57"/>
      <c r="D357" s="51">
        <f>B357+C357</f>
        <v>-0.36963409120745894</v>
      </c>
      <c r="E357" s="34" t="s">
        <v>302</v>
      </c>
    </row>
    <row r="358" spans="1:5" ht="26.25">
      <c r="A358" s="36" t="s">
        <v>303</v>
      </c>
      <c r="B358" s="57">
        <v>0</v>
      </c>
      <c r="C358" s="57"/>
      <c r="D358" s="51">
        <f>B358+C358+'358'!G5</f>
        <v>-0.17178000000001248</v>
      </c>
      <c r="E358" s="35" t="s">
        <v>477</v>
      </c>
    </row>
    <row r="362" ht="26.25">
      <c r="A362" s="48" t="s">
        <v>304</v>
      </c>
    </row>
  </sheetData>
  <sheetProtection/>
  <hyperlinks>
    <hyperlink ref="A11" r:id="rId1" display="Alen@"/>
    <hyperlink ref="B1" r:id="rId2" display="http://foto.sibmama.ru/displayimage.php?pos=-542914"/>
    <hyperlink ref="A307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338</v>
      </c>
    </row>
    <row r="5" spans="1:7" s="10" customFormat="1" ht="15">
      <c r="A5" s="15" t="s">
        <v>309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278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5">
      <c r="A8" s="11" t="s">
        <v>60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275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145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5">
      <c r="A5" s="15" t="s">
        <v>185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5">
      <c r="A6" s="15" t="s">
        <v>594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5">
      <c r="A7" s="15" t="s">
        <v>471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5">
      <c r="A8" s="15" t="s">
        <v>236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361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5">
      <c r="A5" s="15" t="s">
        <v>162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5">
      <c r="A6" s="15" t="s">
        <v>176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5">
      <c r="A7" s="15" t="s">
        <v>441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5">
      <c r="A8" s="15" t="s">
        <v>284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5">
      <c r="A9" s="15" t="s">
        <v>347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5">
      <c r="A10" s="15" t="s">
        <v>601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5">
      <c r="A5" s="15" t="s">
        <v>212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5">
      <c r="A6" s="15" t="s">
        <v>340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5">
      <c r="A5" s="15" t="s">
        <v>542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5">
      <c r="A6" s="15" t="s">
        <v>525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5">
      <c r="A7" s="15" t="s">
        <v>231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607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496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5">
      <c r="A5" s="15" t="s">
        <v>365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5">
      <c r="A5" s="15" t="s">
        <v>393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5">
      <c r="A6" s="15" t="s">
        <v>610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5">
      <c r="A7" s="15" t="s">
        <v>532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5">
      <c r="A8" s="15" t="s">
        <v>160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5">
      <c r="A9" s="11" t="s">
        <v>496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5">
      <c r="A10" s="15" t="s">
        <v>309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5">
      <c r="A11" s="15" t="s">
        <v>378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5">
      <c r="A12" s="15" t="s">
        <v>367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5">
      <c r="A13" s="15" t="s">
        <v>611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563</v>
      </c>
    </row>
    <row r="17" spans="1:2" ht="15">
      <c r="A17" s="72" t="s">
        <v>160</v>
      </c>
      <c r="B17" s="73" t="s">
        <v>612</v>
      </c>
    </row>
    <row r="18" spans="1:2" ht="15">
      <c r="A18" s="72" t="s">
        <v>367</v>
      </c>
      <c r="B18" s="27" t="s">
        <v>613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35.86</v>
      </c>
      <c r="C4" s="65"/>
      <c r="D4" s="105"/>
      <c r="E4" s="105">
        <f>(B4+D4)*$D$1</f>
        <v>2294.3228</v>
      </c>
      <c r="F4" s="79">
        <v>2295</v>
      </c>
      <c r="G4" s="14">
        <f>-E4+F4</f>
        <v>0.6772000000000844</v>
      </c>
      <c r="H4" s="75"/>
    </row>
    <row r="5" spans="1:7" s="10" customFormat="1" ht="15">
      <c r="A5" s="15" t="s">
        <v>160</v>
      </c>
      <c r="B5" s="64">
        <v>5.99</v>
      </c>
      <c r="C5" s="65" t="s">
        <v>617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5">
      <c r="A6" s="15" t="s">
        <v>592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5">
      <c r="A5" s="15" t="s">
        <v>441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5">
      <c r="A6" s="15" t="s">
        <v>445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5">
      <c r="A7" s="15" t="s">
        <v>97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5">
      <c r="A8" s="15" t="s">
        <v>422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618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5">
      <c r="A5" s="15" t="s">
        <v>619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5">
      <c r="A6" s="15" t="s">
        <v>109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5">
      <c r="A7" s="15" t="s">
        <v>197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5">
      <c r="A8" s="15" t="s">
        <v>384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5">
      <c r="A9" s="11" t="s">
        <v>212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563</v>
      </c>
    </row>
    <row r="13" spans="1:2" ht="15">
      <c r="A13" s="72" t="s">
        <v>109</v>
      </c>
      <c r="B13" s="73" t="s">
        <v>552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5">
      <c r="A5" s="15" t="s">
        <v>526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5">
      <c r="A6" s="15" t="s">
        <v>625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5">
      <c r="A7" s="15" t="s">
        <v>626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5">
      <c r="A8" s="15" t="s">
        <v>525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5">
      <c r="A9" s="11" t="s">
        <v>160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7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5">
      <c r="A5" s="15" t="s">
        <v>235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323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341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342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5">
      <c r="A5" s="15" t="s">
        <v>627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5">
      <c r="A6" s="15" t="s">
        <v>323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5">
      <c r="A7" s="15" t="s">
        <v>628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5">
      <c r="A8" s="15" t="s">
        <v>340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563</v>
      </c>
    </row>
    <row r="12" spans="1:2" ht="15">
      <c r="A12" s="72" t="s">
        <v>176</v>
      </c>
      <c r="B12" s="73" t="s">
        <v>629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5">
      <c r="A5" s="15" t="s">
        <v>547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5">
      <c r="A6" s="15" t="s">
        <v>176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5">
      <c r="A7" s="15" t="s">
        <v>452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563</v>
      </c>
    </row>
    <row r="11" spans="1:2" ht="15">
      <c r="A11" s="72" t="s">
        <v>547</v>
      </c>
      <c r="B11" s="73"/>
    </row>
    <row r="12" spans="1:2" ht="15">
      <c r="A12" s="73" t="s">
        <v>632</v>
      </c>
      <c r="B12" s="27"/>
    </row>
    <row r="13" ht="15">
      <c r="A13" s="72" t="s">
        <v>176</v>
      </c>
    </row>
    <row r="14" ht="15">
      <c r="A14" s="73" t="s">
        <v>633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542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5">
      <c r="A5" s="15" t="s">
        <v>191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5">
      <c r="A6" s="15" t="s">
        <v>634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5">
      <c r="A7" s="15" t="s">
        <v>420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5">
      <c r="A8" s="15" t="s">
        <v>465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5">
      <c r="A5" s="15" t="s">
        <v>242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5">
      <c r="A7" s="15" t="s">
        <v>592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563</v>
      </c>
    </row>
    <row r="11" spans="1:2" ht="15">
      <c r="A11" s="72" t="s">
        <v>592</v>
      </c>
      <c r="B11" s="73"/>
    </row>
    <row r="12" spans="1:2" ht="15">
      <c r="A12" s="73" t="s">
        <v>636</v>
      </c>
      <c r="B12" s="27"/>
    </row>
    <row r="13" ht="15">
      <c r="A13" s="73" t="s">
        <v>637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5">
      <c r="A5" s="15" t="s">
        <v>235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5">
      <c r="A6" s="15" t="s">
        <v>422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642</v>
      </c>
    </row>
    <row r="7" spans="1:7" s="10" customFormat="1" ht="15">
      <c r="A7" s="15" t="s">
        <v>542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5">
      <c r="A8" s="15" t="s">
        <v>231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5">
      <c r="A9" s="11" t="s">
        <v>237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3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237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563</v>
      </c>
    </row>
    <row r="8" spans="1:2" ht="15">
      <c r="A8" s="72" t="s">
        <v>237</v>
      </c>
      <c r="B8" s="73"/>
    </row>
    <row r="9" spans="1:2" ht="15">
      <c r="A9" s="73" t="s">
        <v>638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5">
      <c r="A5" s="15" t="s">
        <v>496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5">
      <c r="A6" s="15" t="s">
        <v>422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5">
      <c r="A7" s="15" t="s">
        <v>234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5">
      <c r="A8" s="15" t="s">
        <v>384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5">
      <c r="A9" s="15" t="s">
        <v>176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5">
      <c r="A10" s="15" t="s">
        <v>445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 t="s">
        <v>563</v>
      </c>
    </row>
    <row r="16" spans="1:2" ht="15">
      <c r="A16" s="72" t="s">
        <v>496</v>
      </c>
      <c r="B16" s="73"/>
    </row>
    <row r="17" spans="1:2" ht="15">
      <c r="A17" t="s">
        <v>637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645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5">
      <c r="A5" s="15" t="s">
        <v>542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5">
      <c r="A6" s="15" t="s">
        <v>526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5">
      <c r="A7" s="15" t="s">
        <v>281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5">
      <c r="A5" s="15" t="s">
        <v>223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5">
      <c r="A5" s="15" t="s">
        <v>445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5">
      <c r="A6" s="15" t="s">
        <v>422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5">
      <c r="A7" s="11" t="s">
        <v>231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5">
      <c r="A8" s="15" t="s">
        <v>323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5">
      <c r="A9" s="15" t="s">
        <v>578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5">
      <c r="A10" s="15" t="s">
        <v>651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428</v>
      </c>
      <c r="B15" s="27"/>
    </row>
    <row r="16" spans="1:2" ht="15">
      <c r="A16" s="72" t="s">
        <v>422</v>
      </c>
      <c r="B16" s="73" t="s">
        <v>652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344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5">
      <c r="A5" s="15" t="s">
        <v>292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5">
      <c r="A7" s="15" t="s">
        <v>345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5">
      <c r="A8" s="11" t="s">
        <v>202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6" t="s">
        <v>346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5">
      <c r="A5" s="15" t="s">
        <v>148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5">
      <c r="A6" s="11" t="s">
        <v>441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5">
      <c r="A7" s="15" t="s">
        <v>292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5">
      <c r="A8" s="15" t="s">
        <v>190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428</v>
      </c>
      <c r="B13" s="27"/>
    </row>
    <row r="14" ht="15">
      <c r="A14" s="72" t="s">
        <v>190</v>
      </c>
    </row>
    <row r="15" ht="15">
      <c r="A15" s="73" t="s">
        <v>653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5">
      <c r="A5" s="15" t="s">
        <v>525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5">
      <c r="A6" s="11" t="s">
        <v>542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5">
      <c r="A7" s="15" t="s">
        <v>658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5">
      <c r="A8" s="15" t="s">
        <v>445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428</v>
      </c>
      <c r="B13" s="27"/>
    </row>
    <row r="14" spans="1:2" ht="15">
      <c r="A14" s="72" t="s">
        <v>658</v>
      </c>
      <c r="B14" s="73" t="s">
        <v>659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660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5">
      <c r="A6" s="11" t="s">
        <v>422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5">
      <c r="A7" s="15" t="s">
        <v>211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5">
      <c r="A8" s="15" t="s">
        <v>516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5">
      <c r="A9" s="15" t="s">
        <v>231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428</v>
      </c>
      <c r="B14" s="27"/>
    </row>
    <row r="15" spans="1:2" ht="15">
      <c r="A15" s="72" t="s">
        <v>422</v>
      </c>
      <c r="B15" s="73" t="s">
        <v>661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662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5">
      <c r="A5" s="15" t="s">
        <v>663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5">
      <c r="A6" s="11" t="s">
        <v>496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5">
      <c r="A7" s="11" t="s">
        <v>412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5">
      <c r="A8" s="15" t="s">
        <v>664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5">
      <c r="A9" s="11" t="s">
        <v>190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5">
      <c r="A10" s="11" t="s">
        <v>452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5">
      <c r="A11" s="15" t="s">
        <v>191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5">
      <c r="A12" s="11" t="s">
        <v>279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5">
      <c r="A13" s="15" t="s">
        <v>276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5">
      <c r="A14" s="15" t="s">
        <v>665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699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496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5">
      <c r="A5" s="15" t="s">
        <v>666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728</v>
      </c>
    </row>
    <row r="6" spans="1:8" s="10" customFormat="1" ht="1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5">
      <c r="A7" s="15" t="s">
        <v>309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5">
      <c r="A5" s="15" t="s">
        <v>547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30">
      <c r="A6" s="11" t="s">
        <v>378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713</v>
      </c>
    </row>
    <row r="7" spans="1:8" s="10" customFormat="1" ht="15">
      <c r="A7" s="11" t="s">
        <v>145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5">
      <c r="A8" s="15" t="s">
        <v>674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5">
      <c r="A9" s="11" t="s">
        <v>231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5">
      <c r="A10" s="15" t="s">
        <v>148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428</v>
      </c>
      <c r="B15" s="27"/>
    </row>
    <row r="16" spans="1:2" ht="15">
      <c r="A16" s="72" t="s">
        <v>673</v>
      </c>
      <c r="B16" s="73" t="s">
        <v>675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5">
      <c r="A5" s="15" t="s">
        <v>176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5">
      <c r="A6" s="15" t="s">
        <v>547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5">
      <c r="A7" s="11" t="s">
        <v>395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5">
      <c r="A8" s="15" t="s">
        <v>681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5">
      <c r="A9" s="15" t="s">
        <v>682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428</v>
      </c>
      <c r="B14" s="27"/>
    </row>
    <row r="15" spans="1:2" ht="15">
      <c r="A15" s="72" t="s">
        <v>176</v>
      </c>
      <c r="B15" s="73"/>
    </row>
    <row r="16" ht="15">
      <c r="A16" s="73" t="s">
        <v>679</v>
      </c>
    </row>
    <row r="17" ht="15">
      <c r="A17" s="73" t="s">
        <v>678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.75" thickBot="1">
      <c r="A6" s="11" t="s">
        <v>525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5">
      <c r="A7" s="15" t="s">
        <v>680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5">
      <c r="A8" s="15" t="s">
        <v>185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746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428</v>
      </c>
      <c r="B13" s="27"/>
    </row>
    <row r="14" spans="1:2" ht="15">
      <c r="A14" s="72" t="s">
        <v>176</v>
      </c>
      <c r="B14" s="73"/>
    </row>
    <row r="15" ht="15">
      <c r="A15" s="73" t="s">
        <v>679</v>
      </c>
    </row>
    <row r="16" ht="15">
      <c r="A16" s="73" t="s">
        <v>678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5">
      <c r="A5" s="15" t="s">
        <v>97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5">
      <c r="A6" s="11" t="s">
        <v>176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5">
      <c r="A7" s="15" t="s">
        <v>542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5">
      <c r="A6" s="11" t="s">
        <v>422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5">
      <c r="A7" s="15" t="s">
        <v>691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747</v>
      </c>
    </row>
    <row r="8" spans="1:7" s="10" customFormat="1" ht="15">
      <c r="A8" s="15" t="s">
        <v>692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235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5">
      <c r="A5" s="15" t="s">
        <v>347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99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5">
      <c r="A5" s="15" t="s">
        <v>535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5">
      <c r="A6" s="11" t="s">
        <v>693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5">
      <c r="A7" s="15" t="s">
        <v>694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428</v>
      </c>
      <c r="B12" s="27"/>
    </row>
    <row r="13" spans="1:2" ht="15">
      <c r="A13" s="72" t="s">
        <v>535</v>
      </c>
      <c r="B13" s="73"/>
    </row>
    <row r="14" ht="15">
      <c r="A14" s="73" t="s">
        <v>695</v>
      </c>
    </row>
    <row r="15" ht="1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5">
      <c r="A5" s="15" t="s">
        <v>226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5">
      <c r="A6" s="11" t="s">
        <v>696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5">
      <c r="A7" s="15" t="s">
        <v>231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5">
      <c r="A8" s="11" t="s">
        <v>452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5">
      <c r="A9" s="15" t="s">
        <v>420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5">
      <c r="A10" s="15" t="s">
        <v>496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700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5">
      <c r="A5" s="15" t="s">
        <v>365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428</v>
      </c>
      <c r="B10" s="27"/>
    </row>
    <row r="11" spans="1:2" ht="15">
      <c r="A11" s="72" t="s">
        <v>365</v>
      </c>
      <c r="B11" s="73" t="s">
        <v>702</v>
      </c>
    </row>
    <row r="12" ht="15">
      <c r="A12" s="73"/>
    </row>
    <row r="13" ht="1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704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5">
      <c r="A5" s="11" t="s">
        <v>208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5">
      <c r="A6" s="15" t="s">
        <v>191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5">
      <c r="A7" s="15" t="s">
        <v>452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5">
      <c r="A8" s="15" t="s">
        <v>705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5">
      <c r="A9" s="15" t="s">
        <v>706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5">
      <c r="A10" s="15" t="s">
        <v>542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5">
      <c r="A11" s="15" t="s">
        <v>422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428</v>
      </c>
      <c r="B16" s="27"/>
    </row>
    <row r="17" spans="1:2" ht="15">
      <c r="A17" s="72" t="s">
        <v>542</v>
      </c>
      <c r="B17" s="73" t="s">
        <v>707</v>
      </c>
    </row>
    <row r="18" ht="15">
      <c r="A18" s="73"/>
    </row>
    <row r="19" ht="1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226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5">
      <c r="A5" s="15" t="s">
        <v>496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5">
      <c r="A6" s="11" t="s">
        <v>445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5">
      <c r="A7" s="15" t="s">
        <v>694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5">
      <c r="A8" s="11" t="s">
        <v>452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5">
      <c r="A9" s="15" t="s">
        <v>708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5">
      <c r="A10" s="15" t="s">
        <v>419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428</v>
      </c>
      <c r="B15" s="27"/>
    </row>
    <row r="16" spans="1:2" ht="15">
      <c r="A16" s="72" t="s">
        <v>445</v>
      </c>
      <c r="B16" s="73" t="s">
        <v>580</v>
      </c>
    </row>
    <row r="17" ht="15">
      <c r="A17" s="73"/>
    </row>
    <row r="18" ht="1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5">
      <c r="A5" s="15" t="s">
        <v>673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5">
      <c r="A6" s="15" t="s">
        <v>715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5">
      <c r="A7" s="15" t="s">
        <v>716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148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5">
      <c r="A5" s="15" t="s">
        <v>717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5">
      <c r="A6" s="11" t="s">
        <v>442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5">
      <c r="A5" s="15" t="s">
        <v>394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5">
      <c r="A6" s="15" t="s">
        <v>718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5">
      <c r="A7" s="11" t="s">
        <v>542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5">
      <c r="A8" s="15" t="s">
        <v>694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5">
      <c r="A9" s="15" t="s">
        <v>99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714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394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5">
      <c r="A5" s="15" t="s">
        <v>693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5">
      <c r="A6" s="15" t="s">
        <v>421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5">
      <c r="A7" s="11" t="s">
        <v>694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5">
      <c r="A8" s="15" t="s">
        <v>292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5">
      <c r="A9" s="15" t="s">
        <v>392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5">
      <c r="A14" s="73"/>
      <c r="B14" s="27"/>
    </row>
    <row r="15" spans="1:2" ht="15">
      <c r="A15" s="73"/>
      <c r="B15" s="73"/>
    </row>
    <row r="16" ht="15">
      <c r="A16" s="73"/>
    </row>
    <row r="17" ht="1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729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5">
      <c r="A5" s="15" t="s">
        <v>673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5">
      <c r="A7" s="15" t="s">
        <v>192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5">
      <c r="A8" s="11" t="s">
        <v>211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5">
      <c r="A9" s="15" t="s">
        <v>717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5">
      <c r="A10" s="11" t="s">
        <v>208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5">
      <c r="A11" s="15" t="s">
        <v>71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5">
      <c r="A12" s="15" t="s">
        <v>378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5">
      <c r="A17" s="73"/>
      <c r="B17" s="27"/>
    </row>
    <row r="18" spans="1:2" ht="15">
      <c r="A18" s="73"/>
      <c r="B18" s="73"/>
    </row>
    <row r="19" ht="15">
      <c r="A19" s="73"/>
    </row>
    <row r="20" ht="1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349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5">
      <c r="A6" s="11" t="s">
        <v>342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738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739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5">
      <c r="A5" s="15" t="s">
        <v>427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5">
      <c r="A6" s="11" t="s">
        <v>740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5">
      <c r="A7" s="15" t="s">
        <v>525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5">
      <c r="A8" s="11" t="s">
        <v>93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5">
      <c r="A9" s="15" t="s">
        <v>681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5">
      <c r="A10" s="15" t="s">
        <v>718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741</v>
      </c>
      <c r="B15" s="27"/>
    </row>
    <row r="16" spans="1:2" ht="15">
      <c r="A16" s="72" t="s">
        <v>739</v>
      </c>
      <c r="B16" s="73" t="s">
        <v>638</v>
      </c>
    </row>
    <row r="17" ht="15">
      <c r="A17" s="73"/>
    </row>
    <row r="18" ht="1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749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5">
      <c r="A5" s="15" t="s">
        <v>365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5">
      <c r="A6" s="11" t="s">
        <v>288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5">
      <c r="A7" s="15" t="s">
        <v>739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5">
      <c r="A8" s="15" t="s">
        <v>718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422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5">
      <c r="A5" s="15" t="s">
        <v>693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5">
      <c r="A6" s="11" t="s">
        <v>176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175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5">
      <c r="A5" s="15" t="s">
        <v>197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 t="s">
        <v>756</v>
      </c>
    </row>
    <row r="10" spans="1:2" ht="15">
      <c r="A10" s="73"/>
      <c r="B10" s="27"/>
    </row>
    <row r="11" spans="1:2" ht="15">
      <c r="A11" s="73"/>
      <c r="B11" s="73"/>
    </row>
    <row r="12" ht="15">
      <c r="A12" s="73"/>
    </row>
    <row r="13" ht="1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213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5">
      <c r="A5" s="15" t="s">
        <v>757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5">
      <c r="A6" s="11" t="s">
        <v>592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/>
      <c r="G6" s="14">
        <f>-E6+F6</f>
        <v>-921.5852</v>
      </c>
      <c r="H6" s="75"/>
    </row>
    <row r="7" spans="1:7" s="10" customFormat="1" ht="15">
      <c r="A7" s="15" t="s">
        <v>758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5">
      <c r="A8" s="15" t="s">
        <v>309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756</v>
      </c>
    </row>
    <row r="13" spans="1:2" ht="15">
      <c r="A13" s="73"/>
      <c r="B13" s="27"/>
    </row>
    <row r="14" spans="1:2" ht="15">
      <c r="A14" s="73"/>
      <c r="B14" s="73"/>
    </row>
    <row r="15" ht="15">
      <c r="A15" s="73"/>
    </row>
    <row r="16" ht="1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H19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5">
      <c r="A5" s="15" t="s">
        <v>760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5">
      <c r="A6" s="11" t="s">
        <v>374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5">
      <c r="A7" s="11" t="s">
        <v>393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5">
      <c r="A8" s="15" t="s">
        <v>718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5">
      <c r="A9" s="11" t="s">
        <v>497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5">
      <c r="A10" s="15" t="s">
        <v>231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5">
      <c r="A11" s="15" t="s">
        <v>420</v>
      </c>
      <c r="B11" s="64" t="s">
        <v>761</v>
      </c>
      <c r="C11" s="65"/>
      <c r="D11" s="105">
        <f t="shared" si="0"/>
        <v>0</v>
      </c>
      <c r="E11" s="106"/>
      <c r="F11" s="80"/>
      <c r="G11" s="78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756</v>
      </c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759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5">
      <c r="A5" s="15" t="s">
        <v>160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5">
      <c r="A6" s="15" t="s">
        <v>762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5">
      <c r="A7" s="11" t="s">
        <v>452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5">
      <c r="A8" s="11" t="s">
        <v>763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5">
      <c r="A9" s="15" t="s">
        <v>223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5">
      <c r="A10" s="11" t="s">
        <v>764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5">
      <c r="A11" s="15" t="s">
        <v>765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 t="s">
        <v>756</v>
      </c>
    </row>
    <row r="16" spans="1:2" ht="15">
      <c r="A16" s="73"/>
      <c r="B16" s="27"/>
    </row>
    <row r="17" spans="1:2" ht="15">
      <c r="A17" s="73"/>
      <c r="B17" s="73"/>
    </row>
    <row r="18" ht="15">
      <c r="A18" s="73"/>
    </row>
    <row r="19" ht="1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259</v>
      </c>
      <c r="B4" s="64">
        <v>136.11</v>
      </c>
      <c r="C4" s="65"/>
      <c r="D4" s="105">
        <f>C4*1</f>
        <v>0</v>
      </c>
      <c r="E4" s="105">
        <f>(B4+D4)*$D$1</f>
        <v>8709.6789</v>
      </c>
      <c r="F4" s="79"/>
      <c r="G4" s="14">
        <f>-E4+F4</f>
        <v>-8709.6789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 t="s">
        <v>778</v>
      </c>
    </row>
    <row r="9" spans="1:2" ht="15">
      <c r="A9" s="73"/>
      <c r="B9" s="27"/>
    </row>
    <row r="10" spans="1:2" ht="15">
      <c r="A10" s="73"/>
      <c r="B10" s="73"/>
    </row>
    <row r="11" ht="15">
      <c r="A11" s="73"/>
    </row>
    <row r="12" ht="1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4" activeCellId="1" sqref="B4:B6 G4:G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420</v>
      </c>
      <c r="B4" s="64">
        <v>5.14</v>
      </c>
      <c r="C4" s="65"/>
      <c r="D4" s="105">
        <f>C4*1</f>
        <v>0</v>
      </c>
      <c r="E4" s="105">
        <f>(B4+D4)*$D$1</f>
        <v>328.9086</v>
      </c>
      <c r="F4" s="79"/>
      <c r="G4" s="14">
        <f>-E4+F4</f>
        <v>-328.9086</v>
      </c>
      <c r="H4" s="75"/>
    </row>
    <row r="5" spans="1:7" s="10" customFormat="1" ht="15">
      <c r="A5" s="15" t="s">
        <v>135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/>
      <c r="G5" s="78">
        <f>-E5+F5</f>
        <v>-1368.1062</v>
      </c>
    </row>
    <row r="6" spans="1:8" s="10" customFormat="1" ht="15">
      <c r="A6" s="11" t="s">
        <v>542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/>
      <c r="G6" s="14">
        <f>-E6+F6</f>
        <v>-959.2101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778</v>
      </c>
    </row>
    <row r="11" spans="1:2" ht="28.5">
      <c r="A11" s="100" t="s">
        <v>779</v>
      </c>
      <c r="B11" s="27"/>
    </row>
    <row r="12" spans="1:2" ht="15">
      <c r="A12" s="72" t="s">
        <v>135</v>
      </c>
      <c r="B12" s="73" t="s">
        <v>780</v>
      </c>
    </row>
    <row r="13" ht="15">
      <c r="A13" s="73"/>
    </row>
    <row r="14" ht="1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4" activeCellId="1" sqref="B7 G4:G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718</v>
      </c>
      <c r="B4" s="64">
        <v>71.69</v>
      </c>
      <c r="C4" s="65"/>
      <c r="D4" s="105">
        <f>C4*1</f>
        <v>0</v>
      </c>
      <c r="E4" s="105">
        <f>(B4+D4)*$D$1</f>
        <v>4587.4431</v>
      </c>
      <c r="F4" s="79"/>
      <c r="G4" s="14">
        <f>-E4+F4</f>
        <v>-4587.4431</v>
      </c>
      <c r="H4" s="75"/>
    </row>
    <row r="5" spans="1:7" s="10" customFormat="1" ht="15">
      <c r="A5" s="15" t="s">
        <v>223</v>
      </c>
      <c r="B5" s="64">
        <v>3.5</v>
      </c>
      <c r="C5" s="65"/>
      <c r="D5" s="105">
        <f>C5*1</f>
        <v>0</v>
      </c>
      <c r="E5" s="106">
        <f>(B5+D5)*$D$1</f>
        <v>223.965</v>
      </c>
      <c r="F5" s="80"/>
      <c r="G5" s="78">
        <f>-E5+F5</f>
        <v>-223.965</v>
      </c>
    </row>
    <row r="6" spans="1:8" s="10" customFormat="1" ht="15">
      <c r="A6" s="11" t="s">
        <v>208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/>
      <c r="G6" s="14">
        <f>-E6+F6</f>
        <v>-2244.7692</v>
      </c>
      <c r="H6" s="75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778</v>
      </c>
    </row>
    <row r="11" spans="1:2" ht="15">
      <c r="A11" s="73"/>
      <c r="B11" s="27"/>
    </row>
    <row r="12" spans="1:2" ht="15">
      <c r="A12" s="73"/>
      <c r="B12" s="73"/>
    </row>
    <row r="13" ht="15">
      <c r="A13" s="73"/>
    </row>
    <row r="14" ht="1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5">
      <c r="A5" s="15" t="s">
        <v>350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5">
      <c r="A6" s="15" t="s">
        <v>351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79"/>
      <c r="G4" s="14">
        <f>-E4+F4</f>
        <v>-643.7394</v>
      </c>
      <c r="H4" s="75"/>
    </row>
    <row r="5" spans="1:7" s="10" customFormat="1" ht="15">
      <c r="A5" s="15" t="s">
        <v>422</v>
      </c>
      <c r="B5" s="64">
        <v>43.53</v>
      </c>
      <c r="C5" s="65"/>
      <c r="D5" s="105">
        <f>C5*1</f>
        <v>0</v>
      </c>
      <c r="E5" s="106">
        <f>(B5+D5)*$D$1</f>
        <v>2785.4847</v>
      </c>
      <c r="F5" s="80"/>
      <c r="G5" s="78">
        <f>-E5+F5</f>
        <v>-2785.4847</v>
      </c>
    </row>
    <row r="6" spans="1:8" s="10" customFormat="1" ht="15">
      <c r="A6" s="11" t="s">
        <v>445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79"/>
      <c r="G6" s="14">
        <f>-E6+F6</f>
        <v>-1701.4941000000001</v>
      </c>
      <c r="H6" s="75"/>
    </row>
    <row r="7" spans="1:8" s="10" customFormat="1" ht="15">
      <c r="A7" s="11" t="s">
        <v>516</v>
      </c>
      <c r="B7" s="64">
        <v>9.18</v>
      </c>
      <c r="C7" s="65"/>
      <c r="D7" s="105">
        <f>C7*1</f>
        <v>0</v>
      </c>
      <c r="E7" s="105">
        <f>(B7+D7)*$D$1</f>
        <v>587.4282</v>
      </c>
      <c r="F7" s="79"/>
      <c r="G7" s="14">
        <f>-E7+F7</f>
        <v>-587.4282</v>
      </c>
      <c r="H7" s="75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778</v>
      </c>
    </row>
    <row r="12" spans="1:2" ht="15">
      <c r="A12" s="73"/>
      <c r="B12" s="27"/>
    </row>
    <row r="13" spans="1:2" ht="15">
      <c r="A13" s="73"/>
      <c r="B13" s="73"/>
    </row>
    <row r="14" ht="15">
      <c r="A14" s="73"/>
    </row>
    <row r="15" ht="1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/>
      <c r="B4" s="64"/>
      <c r="C4" s="65"/>
      <c r="D4" s="105">
        <f aca="true" t="shared" si="0" ref="D4:D10">C4*1</f>
        <v>0</v>
      </c>
      <c r="E4" s="105">
        <f aca="true" t="shared" si="1" ref="E4:E10">(B4+D4)*$D$1</f>
        <v>0</v>
      </c>
      <c r="F4" s="79"/>
      <c r="G4" s="14">
        <f aca="true" t="shared" si="2" ref="G4:G10">-E4+F4</f>
        <v>0</v>
      </c>
      <c r="H4" s="75"/>
    </row>
    <row r="5" spans="1:7" s="10" customFormat="1" ht="15">
      <c r="A5" s="15"/>
      <c r="B5" s="64"/>
      <c r="C5" s="65"/>
      <c r="D5" s="105">
        <f t="shared" si="0"/>
        <v>0</v>
      </c>
      <c r="E5" s="106">
        <f t="shared" si="1"/>
        <v>0</v>
      </c>
      <c r="F5" s="80"/>
      <c r="G5" s="78">
        <f t="shared" si="2"/>
        <v>0</v>
      </c>
    </row>
    <row r="6" spans="1:8" s="10" customFormat="1" ht="15">
      <c r="A6" s="11"/>
      <c r="B6" s="64"/>
      <c r="C6" s="65"/>
      <c r="D6" s="105">
        <f t="shared" si="0"/>
        <v>0</v>
      </c>
      <c r="E6" s="105">
        <f t="shared" si="1"/>
        <v>0</v>
      </c>
      <c r="F6" s="79"/>
      <c r="G6" s="14">
        <f t="shared" si="2"/>
        <v>0</v>
      </c>
      <c r="H6" s="75"/>
    </row>
    <row r="7" spans="1:8" s="10" customFormat="1" ht="15">
      <c r="A7" s="11"/>
      <c r="B7" s="64"/>
      <c r="C7" s="65"/>
      <c r="D7" s="105">
        <f t="shared" si="0"/>
        <v>0</v>
      </c>
      <c r="E7" s="105">
        <f t="shared" si="1"/>
        <v>0</v>
      </c>
      <c r="F7" s="79"/>
      <c r="G7" s="14">
        <f t="shared" si="2"/>
        <v>0</v>
      </c>
      <c r="H7" s="75"/>
    </row>
    <row r="8" spans="1:7" s="10" customFormat="1" ht="15">
      <c r="A8" s="15"/>
      <c r="B8" s="64"/>
      <c r="C8" s="65"/>
      <c r="D8" s="105">
        <f t="shared" si="0"/>
        <v>0</v>
      </c>
      <c r="E8" s="106">
        <f t="shared" si="1"/>
        <v>0</v>
      </c>
      <c r="F8" s="80"/>
      <c r="G8" s="78">
        <f t="shared" si="2"/>
        <v>0</v>
      </c>
    </row>
    <row r="9" spans="1:8" s="10" customFormat="1" ht="15">
      <c r="A9" s="11"/>
      <c r="B9" s="64"/>
      <c r="C9" s="65"/>
      <c r="D9" s="105">
        <f t="shared" si="0"/>
        <v>0</v>
      </c>
      <c r="E9" s="105">
        <f t="shared" si="1"/>
        <v>0</v>
      </c>
      <c r="F9" s="79"/>
      <c r="G9" s="14">
        <f t="shared" si="2"/>
        <v>0</v>
      </c>
      <c r="H9" s="75"/>
    </row>
    <row r="10" spans="1:7" s="10" customFormat="1" ht="15">
      <c r="A10" s="15"/>
      <c r="B10" s="64"/>
      <c r="C10" s="65"/>
      <c r="D10" s="105">
        <f t="shared" si="0"/>
        <v>0</v>
      </c>
      <c r="E10" s="106">
        <f t="shared" si="1"/>
        <v>0</v>
      </c>
      <c r="F10" s="80"/>
      <c r="G10" s="78">
        <f t="shared" si="2"/>
        <v>0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778</v>
      </c>
    </row>
    <row r="15" spans="1:2" ht="15">
      <c r="A15" s="73"/>
      <c r="B15" s="27"/>
    </row>
    <row r="16" spans="1:2" ht="15">
      <c r="A16" s="73"/>
      <c r="B16" s="73"/>
    </row>
    <row r="17" ht="15">
      <c r="A17" s="73"/>
    </row>
    <row r="18" ht="1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193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5">
      <c r="A5" s="15" t="s">
        <v>354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124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5">
      <c r="A5" s="15" t="s">
        <v>355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5">
      <c r="A6" s="15" t="s">
        <v>212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5">
      <c r="A7" s="11" t="s">
        <v>197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5">
      <c r="A5" s="15" t="s">
        <v>231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5">
      <c r="A6" s="11" t="s">
        <v>355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5">
      <c r="A7" s="15" t="s">
        <v>354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191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5">
      <c r="A9" s="11" t="s">
        <v>108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5">
      <c r="A10" s="11" t="s">
        <v>176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5">
      <c r="A11" s="15" t="s">
        <v>292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5">
      <c r="A12" s="15" t="s">
        <v>223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5">
      <c r="A13" s="11" t="s">
        <v>175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356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5">
      <c r="A5" s="15" t="s">
        <v>357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197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176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232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309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60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292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104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5">
      <c r="A5" s="15" t="s">
        <v>176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5">
      <c r="A5" s="15" t="s">
        <v>262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5">
      <c r="A6" s="15" t="s">
        <v>342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5">
      <c r="A7" s="15" t="s">
        <v>193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5">
      <c r="A8" s="15" t="s">
        <v>361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363</v>
      </c>
    </row>
    <row r="13" ht="15">
      <c r="A13" s="72" t="s">
        <v>340</v>
      </c>
    </row>
    <row r="14" ht="15">
      <c r="A14" s="27" t="s">
        <v>362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365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5">
      <c r="A5" s="15" t="s">
        <v>79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5">
      <c r="A6" s="15" t="s">
        <v>366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5">
      <c r="A7" s="11" t="s">
        <v>367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574</v>
      </c>
    </row>
    <row r="8" spans="1:7" s="10" customFormat="1" ht="15">
      <c r="A8" s="15" t="s">
        <v>160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368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5">
      <c r="A6" s="15" t="s">
        <v>190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5">
      <c r="A7" s="11" t="s">
        <v>223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5">
      <c r="A8" s="15" t="s">
        <v>231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5">
      <c r="A9" s="15" t="s">
        <v>369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5">
      <c r="A10" s="15" t="s">
        <v>370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5">
      <c r="A5" s="15" t="s">
        <v>190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5">
      <c r="A6" s="15" t="s">
        <v>279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5">
      <c r="A7" s="11" t="s">
        <v>223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5">
      <c r="A8" s="15" t="s">
        <v>374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2"/>
      <c r="B11" s="82"/>
      <c r="C11" s="82"/>
      <c r="D11" s="82"/>
      <c r="E11" s="82"/>
      <c r="F11" s="82"/>
      <c r="G11" s="82"/>
      <c r="H11" s="10"/>
    </row>
    <row r="12" spans="1:8" ht="15">
      <c r="A12" s="82"/>
      <c r="B12" s="82"/>
      <c r="C12" s="82"/>
      <c r="D12" s="82"/>
      <c r="E12" s="82"/>
      <c r="F12" s="82"/>
      <c r="G12" s="82"/>
      <c r="H12" s="10"/>
    </row>
    <row r="13" spans="1:8" ht="31.5">
      <c r="A13" s="83"/>
      <c r="B13" s="82"/>
      <c r="C13" s="82"/>
      <c r="D13" s="82"/>
      <c r="E13" s="82"/>
      <c r="F13" s="82"/>
      <c r="G13" s="82"/>
      <c r="H13" s="10"/>
    </row>
    <row r="14" spans="1:8" ht="31.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5">
      <c r="A16" s="82"/>
      <c r="B16" s="82"/>
      <c r="C16" s="82"/>
      <c r="D16" s="82"/>
      <c r="E16" s="82"/>
      <c r="F16" s="82"/>
      <c r="G16" s="82"/>
      <c r="H16" s="10"/>
    </row>
    <row r="17" spans="1:8" ht="15">
      <c r="A17" s="82"/>
      <c r="B17" s="82"/>
      <c r="C17" s="82"/>
      <c r="D17" s="82"/>
      <c r="E17" s="82"/>
      <c r="F17" s="82"/>
      <c r="G17" s="82"/>
      <c r="H17" s="10"/>
    </row>
    <row r="18" spans="1:8" ht="15">
      <c r="A18" s="82"/>
      <c r="B18" s="82"/>
      <c r="C18" s="82"/>
      <c r="D18" s="82"/>
      <c r="E18" s="82"/>
      <c r="F18" s="82"/>
      <c r="G18" s="82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142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416</v>
      </c>
    </row>
    <row r="5" spans="1:7" s="10" customFormat="1" ht="15">
      <c r="A5" s="15" t="s">
        <v>295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5">
      <c r="A6" s="15" t="s">
        <v>108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5">
      <c r="A7" s="15" t="s">
        <v>377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5">
      <c r="A9" s="11" t="s">
        <v>191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381</v>
      </c>
    </row>
    <row r="10" spans="1:7" s="10" customFormat="1" ht="15">
      <c r="A10" s="15" t="s">
        <v>97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5">
      <c r="A11" s="15" t="s">
        <v>378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5">
      <c r="A12" s="15" t="s">
        <v>231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365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5">
      <c r="A5" s="15" t="s">
        <v>191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5">
      <c r="A6" s="15" t="s">
        <v>276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236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5">
      <c r="A5" s="15" t="s">
        <v>197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5">
      <c r="A6" s="15" t="s">
        <v>383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5">
      <c r="A7" s="11" t="s">
        <v>309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5">
      <c r="A9" s="15" t="s">
        <v>120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5">
      <c r="A10" s="11" t="s">
        <v>384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5">
      <c r="A11" s="15" t="s">
        <v>238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275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5">
      <c r="A5" s="15" t="s">
        <v>191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5">
      <c r="A6" s="15" t="s">
        <v>176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397</v>
      </c>
    </row>
    <row r="7" spans="1:8" s="10" customFormat="1" ht="30">
      <c r="A7" s="11" t="s">
        <v>190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455</v>
      </c>
    </row>
    <row r="8" spans="1:7" s="10" customFormat="1" ht="15">
      <c r="A8" s="15" t="s">
        <v>388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5">
      <c r="A9" s="15" t="s">
        <v>389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5">
      <c r="A5" s="15" t="s">
        <v>393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5">
      <c r="A6" s="15" t="s">
        <v>394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5">
      <c r="A7" s="15" t="s">
        <v>384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5">
      <c r="A8" s="15" t="s">
        <v>395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5">
      <c r="A9" s="11" t="s">
        <v>365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56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131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300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5">
      <c r="A5" s="15" t="s">
        <v>120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5">
      <c r="A6" s="15" t="s">
        <v>377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399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5">
      <c r="A5" s="15" t="s">
        <v>400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5">
      <c r="A6" s="15" t="s">
        <v>395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5">
      <c r="A7" s="11" t="s">
        <v>394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5">
      <c r="A8" s="15" t="s">
        <v>97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5">
      <c r="A9" s="15" t="s">
        <v>226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401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417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5" t="s">
        <v>392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404</v>
      </c>
    </row>
    <row r="5" spans="1:8" s="10" customFormat="1" ht="15">
      <c r="A5" s="85" t="s">
        <v>392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405</v>
      </c>
    </row>
    <row r="6" spans="1:7" s="10" customFormat="1" ht="1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5">
      <c r="A7" s="85" t="s">
        <v>394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406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5">
      <c r="A6" s="15" t="s">
        <v>300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5">
      <c r="A7" s="11" t="s">
        <v>399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403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407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5">
      <c r="A5" s="15" t="s">
        <v>368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449</v>
      </c>
    </row>
    <row r="6" spans="1:7" s="10" customFormat="1" ht="15">
      <c r="A6" s="15" t="s">
        <v>384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5">
      <c r="A7" s="15" t="s">
        <v>72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5">
      <c r="A8" s="11" t="s">
        <v>226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5">
      <c r="A5" s="15" t="s">
        <v>193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5">
      <c r="A6" s="15" t="s">
        <v>412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5">
      <c r="A7" s="15" t="s">
        <v>413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5">
      <c r="A8" s="15" t="s">
        <v>394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5">
      <c r="A9" s="11" t="s">
        <v>340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5">
      <c r="A5" s="15" t="s">
        <v>419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5">
      <c r="A6" s="15" t="s">
        <v>292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5">
      <c r="A7" s="15" t="s">
        <v>208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5">
      <c r="A8" s="15" t="s">
        <v>395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5">
      <c r="A9" s="15" t="s">
        <v>420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237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5">
      <c r="A5" s="11" t="s">
        <v>421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5">
      <c r="A6" s="15" t="s">
        <v>148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5">
      <c r="A7" s="15" t="s">
        <v>422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5">
      <c r="A8" s="15" t="s">
        <v>176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5">
      <c r="A9" s="15" t="s">
        <v>279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160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313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176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236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131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155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5">
      <c r="A5" s="15" t="s">
        <v>423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5">
      <c r="A6" s="15" t="s">
        <v>424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5">
      <c r="A7" s="15" t="s">
        <v>399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208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5">
      <c r="A5" s="15" t="s">
        <v>196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5">
      <c r="A6" s="15" t="s">
        <v>223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5">
      <c r="A7" s="15" t="s">
        <v>427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5">
      <c r="A8" s="15" t="s">
        <v>365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30">
      <c r="A9" s="15" t="s">
        <v>120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478</v>
      </c>
    </row>
    <row r="10" spans="1:7" s="10" customFormat="1" ht="15">
      <c r="A10" s="15" t="s">
        <v>162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428</v>
      </c>
    </row>
    <row r="15" spans="1:2" ht="15">
      <c r="A15" s="88" t="s">
        <v>120</v>
      </c>
      <c r="B15" s="27" t="s">
        <v>431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192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5">
      <c r="A6" s="15" t="s">
        <v>131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5">
      <c r="A7" s="15" t="s">
        <v>399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5">
      <c r="A8" s="15" t="s">
        <v>395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5">
      <c r="A9" s="15" t="s">
        <v>237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428</v>
      </c>
    </row>
    <row r="14" spans="1:2" ht="15">
      <c r="A14" s="88" t="s">
        <v>237</v>
      </c>
      <c r="B14" s="27" t="s">
        <v>429</v>
      </c>
    </row>
    <row r="15" spans="1:2" ht="15">
      <c r="A15" s="88" t="s">
        <v>399</v>
      </c>
      <c r="B15" s="27" t="s">
        <v>430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5">
      <c r="A5" s="15" t="s">
        <v>384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5">
      <c r="A6" s="15" t="s">
        <v>176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5">
      <c r="A7" s="15" t="s">
        <v>393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5">
      <c r="A5" s="15" t="s">
        <v>202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5">
      <c r="A6" s="15" t="s">
        <v>185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5">
      <c r="A7" s="11" t="s">
        <v>97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5">
      <c r="A8" s="15" t="s">
        <v>162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5">
      <c r="A9" s="15" t="s">
        <v>393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5">
      <c r="A10" s="15" t="s">
        <v>218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5">
      <c r="A11" s="15" t="s">
        <v>434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5">
      <c r="A5" s="15" t="s">
        <v>423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5">
      <c r="A6" s="15" t="s">
        <v>399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5">
      <c r="A7" s="15" t="s">
        <v>227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5">
      <c r="A9" s="15" t="s">
        <v>435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384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5">
      <c r="A5" s="15" t="s">
        <v>421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5">
      <c r="A6" s="15" t="s">
        <v>393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5">
      <c r="A7" s="15" t="s">
        <v>394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5">
      <c r="A8" s="11" t="s">
        <v>60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5">
      <c r="A10" s="15" t="s">
        <v>365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441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482</v>
      </c>
    </row>
    <row r="5" spans="1:7" s="10" customFormat="1" ht="15">
      <c r="A5" s="15" t="s">
        <v>392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5">
      <c r="A6" s="15" t="s">
        <v>278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5">
      <c r="A7" s="15" t="s">
        <v>442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5">
      <c r="A8" s="11" t="s">
        <v>395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5">
      <c r="A9" s="15" t="s">
        <v>443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5">
      <c r="A10" s="15" t="s">
        <v>444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5">
      <c r="A11" s="15" t="s">
        <v>445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428</v>
      </c>
    </row>
    <row r="16" spans="1:2" ht="15">
      <c r="A16" s="11" t="s">
        <v>441</v>
      </c>
      <c r="B16" s="27" t="s">
        <v>446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5">
      <c r="A5" s="15" t="s">
        <v>452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5">
      <c r="A6" s="15" t="s">
        <v>231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314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199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131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337</v>
      </c>
    </row>
    <row r="9" spans="1:7" s="10" customFormat="1" ht="15">
      <c r="A9" s="11" t="s">
        <v>212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315</v>
      </c>
    </row>
    <row r="14" ht="15">
      <c r="A14" s="11" t="s">
        <v>212</v>
      </c>
    </row>
    <row r="15" ht="15">
      <c r="A15" s="27" t="s">
        <v>316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5">
      <c r="A5" s="15" t="s">
        <v>197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5">
      <c r="A6" s="15" t="s">
        <v>394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5">
      <c r="A7" s="15" t="s">
        <v>222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5">
      <c r="A8" s="11" t="s">
        <v>444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30">
      <c r="A9" s="15" t="s">
        <v>453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539</v>
      </c>
    </row>
    <row r="10" spans="1:7" s="10" customFormat="1" ht="15">
      <c r="A10" s="15" t="s">
        <v>202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457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5">
      <c r="A5" s="15" t="s">
        <v>155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5">
      <c r="A6" s="15" t="s">
        <v>365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5">
      <c r="A7" s="15" t="s">
        <v>156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5">
      <c r="A8" s="11" t="s">
        <v>384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2"/>
      <c r="B10" s="82"/>
      <c r="C10" s="82"/>
      <c r="D10" s="82"/>
      <c r="E10" s="82"/>
      <c r="F10" s="82"/>
      <c r="G10" s="82"/>
    </row>
    <row r="11" spans="1:7" ht="15">
      <c r="A11" s="82"/>
      <c r="B11" s="82"/>
      <c r="C11" s="82"/>
      <c r="D11" s="82"/>
      <c r="E11" s="82"/>
      <c r="F11" s="82"/>
      <c r="G11" s="82"/>
    </row>
    <row r="12" spans="1:7" ht="31.5">
      <c r="A12" s="83"/>
      <c r="B12" s="82"/>
      <c r="C12" s="82"/>
      <c r="D12" s="82"/>
      <c r="E12" s="82"/>
      <c r="F12" s="82"/>
      <c r="G12" s="82"/>
    </row>
    <row r="13" spans="1:7" ht="31.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347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5">
      <c r="A5" s="15" t="s">
        <v>384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5">
      <c r="A6" s="15" t="s">
        <v>176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5">
      <c r="A7" s="15" t="s">
        <v>202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5">
      <c r="A8" s="11" t="s">
        <v>357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462</v>
      </c>
    </row>
    <row r="13" spans="1:2" ht="15">
      <c r="A13" s="72" t="s">
        <v>384</v>
      </c>
      <c r="B13" s="27"/>
    </row>
    <row r="14" spans="1:2" ht="15">
      <c r="A14" s="27" t="s">
        <v>463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464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503</v>
      </c>
    </row>
    <row r="5" spans="1:7" s="10" customFormat="1" ht="15">
      <c r="A5" s="15" t="s">
        <v>465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5">
      <c r="A6" s="15" t="s">
        <v>365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5">
      <c r="A5" s="15" t="s">
        <v>468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5">
      <c r="A6" s="15" t="s">
        <v>469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5">
      <c r="A7" s="15" t="s">
        <v>470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5">
      <c r="A8" s="11" t="s">
        <v>471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5">
      <c r="A9" s="11" t="s">
        <v>355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5">
      <c r="A10" s="15" t="s">
        <v>452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5">
      <c r="A11" s="15" t="s">
        <v>392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5">
      <c r="A5" s="15" t="s">
        <v>472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5">
      <c r="A6" s="15" t="s">
        <v>394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5">
      <c r="A7" s="15" t="s">
        <v>420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5">
      <c r="A8" s="11" t="s">
        <v>473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5">
      <c r="A5" s="15" t="s">
        <v>223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5">
      <c r="A6" s="15" t="s">
        <v>182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5">
      <c r="A7" s="15" t="s">
        <v>412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5">
      <c r="A8" s="11" t="s">
        <v>236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279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5">
      <c r="A5" s="15" t="s">
        <v>176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5">
      <c r="A6" s="15" t="s">
        <v>480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295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292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199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5">
      <c r="A7" s="11" t="s">
        <v>263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322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5">
      <c r="A9" s="11" t="s">
        <v>323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5">
      <c r="A10" s="11" t="s">
        <v>148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5">
      <c r="A5" s="15" t="s">
        <v>223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5">
      <c r="A6" s="15" t="s">
        <v>484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5">
      <c r="A7" s="15" t="s">
        <v>485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5">
      <c r="A8" s="11" t="s">
        <v>412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5">
      <c r="A5" s="15" t="s">
        <v>487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5">
      <c r="A6" s="15" t="s">
        <v>488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5">
      <c r="A7" s="15" t="s">
        <v>231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5">
      <c r="A8" s="15" t="s">
        <v>223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5">
      <c r="A9" s="11" t="s">
        <v>453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222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5">
      <c r="A5" s="15" t="s">
        <v>208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550</v>
      </c>
    </row>
    <row r="6" spans="1:7" s="10" customFormat="1" ht="15">
      <c r="A6" s="15" t="s">
        <v>182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5">
      <c r="A7" s="15" t="s">
        <v>384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5">
      <c r="A8" s="15" t="s">
        <v>468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5">
      <c r="A9" s="11" t="s">
        <v>422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5">
      <c r="A5" s="15" t="s">
        <v>395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5">
      <c r="A6" s="15" t="s">
        <v>489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5">
      <c r="A7" s="15" t="s">
        <v>97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236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5">
      <c r="A5" s="15" t="s">
        <v>97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395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5">
      <c r="A5" s="15" t="s">
        <v>145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5">
      <c r="A5" s="15" t="s">
        <v>211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5">
      <c r="A6" s="15" t="s">
        <v>231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5">
      <c r="A7" s="11" t="s">
        <v>496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5">
      <c r="A8" s="15" t="s">
        <v>108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5">
      <c r="A9" s="15" t="s">
        <v>309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5">
      <c r="A10" s="15" t="s">
        <v>497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5">
      <c r="A11" s="15" t="s">
        <v>498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5">
      <c r="A12" s="11" t="s">
        <v>488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5">
      <c r="A5" s="15" t="s">
        <v>148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5">
      <c r="A6" s="15" t="s">
        <v>384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5">
      <c r="A7" s="15" t="s">
        <v>499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5">
      <c r="A8" s="15" t="s">
        <v>202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30">
      <c r="A5" s="15" t="s">
        <v>366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548</v>
      </c>
    </row>
    <row r="6" spans="1:7" s="10" customFormat="1" ht="15">
      <c r="A6" s="15" t="s">
        <v>160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5">
      <c r="A7" s="15" t="s">
        <v>395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5">
      <c r="A8" s="15" t="s">
        <v>342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5">
      <c r="A5" s="15" t="s">
        <v>324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5">
      <c r="A6" s="11" t="s">
        <v>190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5">
      <c r="A7" s="11" t="s">
        <v>325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323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5">
      <c r="A5" s="15" t="s">
        <v>176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5">
      <c r="A6" s="15" t="s">
        <v>505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5">
      <c r="A7" s="15" t="s">
        <v>340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5">
      <c r="A8" s="15" t="s">
        <v>392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428</v>
      </c>
    </row>
    <row r="13" spans="1:3" ht="15">
      <c r="A13" s="15" t="s">
        <v>392</v>
      </c>
      <c r="B13" s="99" t="s">
        <v>507</v>
      </c>
      <c r="C13" s="27" t="s">
        <v>506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504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342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5">
      <c r="A5" s="15" t="s">
        <v>276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5">
      <c r="A6" s="15" t="s">
        <v>500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5">
      <c r="A7" s="15" t="s">
        <v>237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5">
      <c r="A8" s="15" t="s">
        <v>510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5">
      <c r="A9" s="15" t="s">
        <v>309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509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236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5">
      <c r="A5" s="15" t="s">
        <v>342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5">
      <c r="A6" s="15" t="s">
        <v>172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211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5">
      <c r="A5" s="15" t="s">
        <v>515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516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5">
      <c r="A5" s="15" t="s">
        <v>517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5">
      <c r="A6" s="11" t="s">
        <v>496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5">
      <c r="A5" s="15" t="s">
        <v>487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5">
      <c r="A6" s="11" t="s">
        <v>518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30">
      <c r="A7" s="11" t="s">
        <v>120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522</v>
      </c>
    </row>
    <row r="8" spans="1:7" s="10" customFormat="1" ht="15">
      <c r="A8" s="15" t="s">
        <v>242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5">
      <c r="A9" s="15" t="s">
        <v>434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392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5">
      <c r="A5" s="15" t="s">
        <v>211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5">
      <c r="A6" s="15" t="s">
        <v>519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5">
      <c r="A7" s="15" t="s">
        <v>97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5">
      <c r="A5" s="15" t="s">
        <v>89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540</v>
      </c>
    </row>
    <row r="6" spans="1:7" s="10" customFormat="1" ht="15">
      <c r="A6" s="15" t="s">
        <v>524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5">
      <c r="A7" s="15" t="s">
        <v>525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5">
      <c r="A5" s="15" t="s">
        <v>526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5">
      <c r="A6" s="15" t="s">
        <v>231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5">
      <c r="A7" s="15" t="s">
        <v>202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330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185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196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325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235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197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315</v>
      </c>
    </row>
    <row r="16" ht="15">
      <c r="A16" s="11" t="s">
        <v>235</v>
      </c>
    </row>
    <row r="17" ht="15">
      <c r="A17" s="27" t="s">
        <v>331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527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5">
      <c r="A5" s="15" t="s">
        <v>231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5">
      <c r="A6" s="15" t="s">
        <v>176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5">
      <c r="A7" s="15" t="s">
        <v>197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428</v>
      </c>
    </row>
    <row r="12" spans="1:2" ht="15">
      <c r="A12" s="72" t="s">
        <v>35</v>
      </c>
      <c r="B12" s="73" t="s">
        <v>528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223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5">
      <c r="A5" s="15" t="s">
        <v>518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5">
      <c r="A6" s="15" t="s">
        <v>532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558</v>
      </c>
    </row>
    <row r="7" spans="1:7" s="10" customFormat="1" ht="1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5">
      <c r="A9" s="15" t="s">
        <v>384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5">
      <c r="A10" s="15" t="s">
        <v>499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464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5">
      <c r="A5" s="15" t="s">
        <v>288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5">
      <c r="A6" s="15" t="s">
        <v>120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428</v>
      </c>
    </row>
    <row r="10" ht="36.75" customHeight="1">
      <c r="A10" s="15" t="s">
        <v>288</v>
      </c>
    </row>
    <row r="11" spans="1:2" ht="15">
      <c r="A11" s="104" t="s">
        <v>534</v>
      </c>
      <c r="B11" s="27"/>
    </row>
    <row r="12" spans="1:2" ht="15">
      <c r="A12" s="103" t="s">
        <v>533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395</v>
      </c>
      <c r="B4" s="64" t="s">
        <v>536</v>
      </c>
      <c r="C4" s="65"/>
      <c r="D4" s="11"/>
      <c r="E4" s="11"/>
      <c r="F4" s="79"/>
      <c r="G4" s="14"/>
      <c r="H4" s="75"/>
    </row>
    <row r="5" spans="1:7" s="10" customFormat="1" ht="15">
      <c r="A5" s="15" t="s">
        <v>374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5">
      <c r="A6" s="15" t="s">
        <v>535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197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5">
      <c r="A5" s="15" t="s">
        <v>211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5">
      <c r="A6" s="15" t="s">
        <v>542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5">
      <c r="A7" s="15" t="s">
        <v>422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5">
      <c r="A8" s="15" t="s">
        <v>110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5">
      <c r="A5" s="15" t="s">
        <v>496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5">
      <c r="A6" s="15" t="s">
        <v>384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5">
      <c r="A7" s="15" t="s">
        <v>192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5">
      <c r="A8" s="15" t="s">
        <v>193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5">
      <c r="A10" s="15" t="s">
        <v>545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462</v>
      </c>
    </row>
    <row r="14" ht="20.25" customHeight="1">
      <c r="A14" s="72" t="s">
        <v>120</v>
      </c>
    </row>
    <row r="15" spans="1:2" ht="15">
      <c r="A15" s="27" t="s">
        <v>546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547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5">
      <c r="A5" s="15" t="s">
        <v>97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109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689</v>
      </c>
    </row>
    <row r="5" spans="1:7" s="10" customFormat="1" ht="15">
      <c r="A5" s="15" t="s">
        <v>198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5">
      <c r="A6" s="15" t="s">
        <v>148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5">
      <c r="A7" s="15" t="s">
        <v>499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5">
      <c r="A8" s="15" t="s">
        <v>262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428</v>
      </c>
    </row>
    <row r="12" spans="1:2" ht="17.25" customHeight="1">
      <c r="A12" s="72" t="s">
        <v>109</v>
      </c>
      <c r="B12" s="73" t="s">
        <v>552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231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5">
      <c r="A5" s="15" t="s">
        <v>235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5">
      <c r="A6" s="15" t="s">
        <v>211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5">
      <c r="A7" s="15" t="s">
        <v>197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5">
      <c r="A8" s="15" t="s">
        <v>556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5">
      <c r="A9" s="15" t="s">
        <v>557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5">
      <c r="A5" s="15" t="s">
        <v>197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5">
      <c r="A6" s="15" t="s">
        <v>560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5">
      <c r="A7" s="15" t="s">
        <v>340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5">
      <c r="A8" s="15" t="s">
        <v>561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5">
      <c r="A9" s="15" t="s">
        <v>120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5">
      <c r="A10" s="15" t="s">
        <v>468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563</v>
      </c>
    </row>
    <row r="14" ht="15">
      <c r="A14" s="72" t="s">
        <v>560</v>
      </c>
    </row>
    <row r="15" spans="1:2" ht="15">
      <c r="A15" s="27" t="s">
        <v>565</v>
      </c>
      <c r="B15" s="27"/>
    </row>
    <row r="16" spans="1:2" ht="15">
      <c r="A16" t="s">
        <v>566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5">
      <c r="A5" s="15" t="s">
        <v>223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335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300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176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315</v>
      </c>
    </row>
    <row r="15" ht="15">
      <c r="A15" s="72" t="s">
        <v>29</v>
      </c>
    </row>
    <row r="16" ht="15">
      <c r="A16" s="73" t="s">
        <v>336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176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5">
      <c r="A5" s="15" t="s">
        <v>176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5">
      <c r="A6" s="15" t="s">
        <v>212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5">
      <c r="A7" s="15" t="s">
        <v>562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563</v>
      </c>
    </row>
    <row r="11" ht="15">
      <c r="A11" s="72" t="s">
        <v>212</v>
      </c>
    </row>
    <row r="12" spans="1:2" ht="15">
      <c r="A12" s="73" t="s">
        <v>564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422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5">
      <c r="A5" s="15" t="s">
        <v>452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5">
      <c r="A6" s="15" t="s">
        <v>361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563</v>
      </c>
    </row>
    <row r="10" spans="1:2" ht="16.5" customHeight="1">
      <c r="A10" s="72" t="s">
        <v>361</v>
      </c>
      <c r="B10" s="73" t="s">
        <v>569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5">
      <c r="A5" s="15" t="s">
        <v>570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5">
      <c r="A6" s="15" t="s">
        <v>399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5">
      <c r="A7" s="15" t="s">
        <v>525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7"/>
      <c r="G8" s="24"/>
    </row>
    <row r="10" ht="31.5">
      <c r="A10" s="26" t="s">
        <v>563</v>
      </c>
    </row>
    <row r="11" spans="1:2" ht="21.75" customHeight="1">
      <c r="A11" s="72" t="s">
        <v>399</v>
      </c>
      <c r="B11" s="27" t="s">
        <v>571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577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5">
      <c r="A5" s="15" t="s">
        <v>361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606</v>
      </c>
    </row>
    <row r="6" spans="1:7" s="10" customFormat="1" ht="15">
      <c r="A6" s="15" t="s">
        <v>196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5">
      <c r="A7" s="15" t="s">
        <v>202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5">
      <c r="A8" s="15" t="s">
        <v>578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563</v>
      </c>
    </row>
    <row r="12" spans="1:2" ht="36.75" customHeight="1">
      <c r="A12" s="72" t="s">
        <v>577</v>
      </c>
      <c r="B12" s="27" t="s">
        <v>580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422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621</v>
      </c>
    </row>
    <row r="5" spans="1:7" s="10" customFormat="1" ht="15">
      <c r="A5" s="15" t="s">
        <v>442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5">
      <c r="A6" s="15" t="s">
        <v>108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5">
      <c r="A7" s="15" t="s">
        <v>292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5">
      <c r="A8" s="15" t="s">
        <v>176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593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563</v>
      </c>
    </row>
    <row r="12" spans="1:2" ht="36.75" customHeight="1">
      <c r="A12" s="72" t="s">
        <v>108</v>
      </c>
      <c r="B12" s="73" t="s">
        <v>579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5">
      <c r="A5" s="15" t="s">
        <v>235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465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5">
      <c r="A6" s="15" t="s">
        <v>560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5">
      <c r="A7" s="15" t="s">
        <v>542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428</v>
      </c>
    </row>
    <row r="11" spans="1:2" ht="36.75" customHeight="1">
      <c r="A11" s="72" t="s">
        <v>560</v>
      </c>
      <c r="B11" s="27" t="s">
        <v>584</v>
      </c>
    </row>
    <row r="12" spans="1:2" ht="15">
      <c r="A12" t="s">
        <v>585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5">
      <c r="A5" s="15" t="s">
        <v>323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5">
      <c r="A6" s="15" t="s">
        <v>535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587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5">
      <c r="A5" s="15" t="s">
        <v>198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608</v>
      </c>
    </row>
    <row r="6" spans="1:7" s="10" customFormat="1" ht="15">
      <c r="A6" s="15" t="s">
        <v>190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5">
      <c r="A8" s="15" t="s">
        <v>560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592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5">
      <c r="A5" s="15" t="s">
        <v>108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5">
      <c r="A6" s="15" t="s">
        <v>577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5">
      <c r="A9" s="15" t="s">
        <v>176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2015-11-04T10:33:26Z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