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765" yWindow="-150" windowWidth="14850" windowHeight="11760" tabRatio="936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</sheets>
  <calcPr calcId="125725"/>
</workbook>
</file>

<file path=xl/calcChain.xml><?xml version="1.0" encoding="utf-8"?>
<calcChain xmlns="http://schemas.openxmlformats.org/spreadsheetml/2006/main">
  <c r="B95" i="6"/>
  <c r="B57"/>
  <c r="B120"/>
  <c r="B80"/>
  <c r="F11" i="38"/>
  <c r="B65" i="6"/>
  <c r="F17" i="38"/>
  <c r="H17"/>
  <c r="I17" s="1"/>
  <c r="D17"/>
  <c r="E17" s="1"/>
  <c r="H16"/>
  <c r="I16" s="1"/>
  <c r="E16"/>
  <c r="D16"/>
  <c r="H14"/>
  <c r="I14" s="1"/>
  <c r="D14"/>
  <c r="E14" s="1"/>
  <c r="H13"/>
  <c r="I13" s="1"/>
  <c r="D13"/>
  <c r="E13" s="1"/>
  <c r="H11"/>
  <c r="I11" s="1"/>
  <c r="D11"/>
  <c r="H9"/>
  <c r="I9" s="1"/>
  <c r="D9"/>
  <c r="H7"/>
  <c r="I7" s="1"/>
  <c r="D7"/>
  <c r="E7" s="1"/>
  <c r="H22" i="37"/>
  <c r="I22" s="1"/>
  <c r="D22"/>
  <c r="D9"/>
  <c r="E9" s="1"/>
  <c r="H9"/>
  <c r="D11"/>
  <c r="E11"/>
  <c r="H11"/>
  <c r="I11" s="1"/>
  <c r="D13"/>
  <c r="E13" s="1"/>
  <c r="H13"/>
  <c r="I13" s="1"/>
  <c r="D15"/>
  <c r="E15" s="1"/>
  <c r="H15"/>
  <c r="D17"/>
  <c r="E17" s="1"/>
  <c r="H17"/>
  <c r="I17" s="1"/>
  <c r="J17" s="1"/>
  <c r="J16" s="1"/>
  <c r="I15"/>
  <c r="H19"/>
  <c r="I19" s="1"/>
  <c r="H20"/>
  <c r="I20" s="1"/>
  <c r="D20"/>
  <c r="E20" s="1"/>
  <c r="D19"/>
  <c r="E19" s="1"/>
  <c r="I9"/>
  <c r="H7"/>
  <c r="I7" s="1"/>
  <c r="D7"/>
  <c r="E7" s="1"/>
  <c r="K10" i="36"/>
  <c r="K20" i="35"/>
  <c r="K22" i="36"/>
  <c r="K6"/>
  <c r="K28"/>
  <c r="K42"/>
  <c r="K36"/>
  <c r="K12"/>
  <c r="K18"/>
  <c r="K32"/>
  <c r="K14"/>
  <c r="K8"/>
  <c r="J16" i="38" l="1"/>
  <c r="J15" s="1"/>
  <c r="L15" s="1"/>
  <c r="J13"/>
  <c r="J17"/>
  <c r="J14"/>
  <c r="J9"/>
  <c r="J8" s="1"/>
  <c r="L8" s="1"/>
  <c r="J7"/>
  <c r="J6" s="1"/>
  <c r="L6" s="1"/>
  <c r="E9"/>
  <c r="E11"/>
  <c r="J11" s="1"/>
  <c r="J10" s="1"/>
  <c r="L10" s="1"/>
  <c r="E22" i="37"/>
  <c r="J22" s="1"/>
  <c r="J19"/>
  <c r="J20"/>
  <c r="L16"/>
  <c r="B94" i="6" s="1"/>
  <c r="J7" i="37"/>
  <c r="J6" s="1"/>
  <c r="L6" s="1"/>
  <c r="B159" i="6" s="1"/>
  <c r="J9" i="37"/>
  <c r="J8" s="1"/>
  <c r="L8" s="1"/>
  <c r="J11"/>
  <c r="J10" s="1"/>
  <c r="L10" s="1"/>
  <c r="B155" i="6" s="1"/>
  <c r="J13" i="37"/>
  <c r="J12" s="1"/>
  <c r="L12" s="1"/>
  <c r="B92" i="6" s="1"/>
  <c r="J15" i="37"/>
  <c r="J14" s="1"/>
  <c r="L14" s="1"/>
  <c r="B27" i="6" s="1"/>
  <c r="K20" i="36"/>
  <c r="K16"/>
  <c r="K34"/>
  <c r="K40"/>
  <c r="K38"/>
  <c r="B69" i="6"/>
  <c r="H45" i="36"/>
  <c r="I45" s="1"/>
  <c r="E45"/>
  <c r="D45"/>
  <c r="J45" s="1"/>
  <c r="J44" s="1"/>
  <c r="L44" s="1"/>
  <c r="K14" i="35"/>
  <c r="H33" i="36"/>
  <c r="I33" s="1"/>
  <c r="D33"/>
  <c r="E33" s="1"/>
  <c r="H43"/>
  <c r="I43" s="1"/>
  <c r="D43"/>
  <c r="E43" s="1"/>
  <c r="I41"/>
  <c r="H41"/>
  <c r="D41"/>
  <c r="C39"/>
  <c r="C37"/>
  <c r="D37" s="1"/>
  <c r="E37" s="1"/>
  <c r="H39"/>
  <c r="I39" s="1"/>
  <c r="D39"/>
  <c r="E39" s="1"/>
  <c r="H37"/>
  <c r="I37" s="1"/>
  <c r="H27"/>
  <c r="I27" s="1"/>
  <c r="D27"/>
  <c r="E27" s="1"/>
  <c r="H25"/>
  <c r="I25" s="1"/>
  <c r="D25"/>
  <c r="E25" s="1"/>
  <c r="H23"/>
  <c r="I23" s="1"/>
  <c r="D23"/>
  <c r="H21"/>
  <c r="I21" s="1"/>
  <c r="D21"/>
  <c r="E21" s="1"/>
  <c r="H19"/>
  <c r="I19" s="1"/>
  <c r="D19"/>
  <c r="E19" s="1"/>
  <c r="H35"/>
  <c r="I35" s="1"/>
  <c r="D35"/>
  <c r="H31"/>
  <c r="I31" s="1"/>
  <c r="D31"/>
  <c r="H30"/>
  <c r="I30" s="1"/>
  <c r="D30"/>
  <c r="E30" s="1"/>
  <c r="H29"/>
  <c r="I29" s="1"/>
  <c r="D29"/>
  <c r="H17"/>
  <c r="I17" s="1"/>
  <c r="D17"/>
  <c r="E17" s="1"/>
  <c r="H15"/>
  <c r="I15" s="1"/>
  <c r="D15"/>
  <c r="E15" s="1"/>
  <c r="H13"/>
  <c r="I13" s="1"/>
  <c r="D13"/>
  <c r="H11"/>
  <c r="I11" s="1"/>
  <c r="D11"/>
  <c r="H9"/>
  <c r="I9" s="1"/>
  <c r="D9"/>
  <c r="H7"/>
  <c r="I7" s="1"/>
  <c r="D7"/>
  <c r="K8" i="35"/>
  <c r="K16"/>
  <c r="K24"/>
  <c r="K6"/>
  <c r="K27"/>
  <c r="K10"/>
  <c r="F11"/>
  <c r="D26"/>
  <c r="E26" s="1"/>
  <c r="H23"/>
  <c r="I23" s="1"/>
  <c r="D23"/>
  <c r="H22"/>
  <c r="I22" s="1"/>
  <c r="E22"/>
  <c r="D22"/>
  <c r="H21"/>
  <c r="I21" s="1"/>
  <c r="E21"/>
  <c r="D21"/>
  <c r="I19"/>
  <c r="H17"/>
  <c r="I17" s="1"/>
  <c r="D17"/>
  <c r="E17" s="1"/>
  <c r="H15"/>
  <c r="I15" s="1"/>
  <c r="D15"/>
  <c r="H13"/>
  <c r="I13" s="1"/>
  <c r="D13"/>
  <c r="E13" s="1"/>
  <c r="H30"/>
  <c r="I30" s="1"/>
  <c r="D30"/>
  <c r="E30" s="1"/>
  <c r="H29"/>
  <c r="I29" s="1"/>
  <c r="D29"/>
  <c r="E29" s="1"/>
  <c r="H28"/>
  <c r="I28" s="1"/>
  <c r="D28"/>
  <c r="E28" s="1"/>
  <c r="H26"/>
  <c r="I26" s="1"/>
  <c r="H25"/>
  <c r="I25" s="1"/>
  <c r="D25"/>
  <c r="E25" s="1"/>
  <c r="H11"/>
  <c r="I11" s="1"/>
  <c r="D11"/>
  <c r="E11" s="1"/>
  <c r="H9"/>
  <c r="I9" s="1"/>
  <c r="D9"/>
  <c r="E9" s="1"/>
  <c r="H7"/>
  <c r="I7" s="1"/>
  <c r="D7"/>
  <c r="E7" s="1"/>
  <c r="K6" i="34"/>
  <c r="K8" i="33"/>
  <c r="K37"/>
  <c r="K12" i="34"/>
  <c r="K21"/>
  <c r="K25" i="33"/>
  <c r="K18" i="34"/>
  <c r="F31"/>
  <c r="F17"/>
  <c r="G16"/>
  <c r="F9"/>
  <c r="C16"/>
  <c r="H28"/>
  <c r="I28" s="1"/>
  <c r="E28"/>
  <c r="D28"/>
  <c r="H30"/>
  <c r="I30" s="1"/>
  <c r="D30"/>
  <c r="E30" s="1"/>
  <c r="H24"/>
  <c r="I24" s="1"/>
  <c r="D24"/>
  <c r="E24" s="1"/>
  <c r="J12" i="38" l="1"/>
  <c r="L12" s="1"/>
  <c r="J21" i="37"/>
  <c r="L21" s="1"/>
  <c r="B85" i="6" s="1"/>
  <c r="B112"/>
  <c r="J18" i="37"/>
  <c r="L18" s="1"/>
  <c r="B46" i="6" s="1"/>
  <c r="J33" i="36"/>
  <c r="J32" s="1"/>
  <c r="L32" s="1"/>
  <c r="J43"/>
  <c r="J42" s="1"/>
  <c r="L42" s="1"/>
  <c r="E41"/>
  <c r="J41" s="1"/>
  <c r="J40" s="1"/>
  <c r="L40" s="1"/>
  <c r="B125" i="6" s="1"/>
  <c r="J39" i="36"/>
  <c r="J38" s="1"/>
  <c r="L38" s="1"/>
  <c r="B21" i="6" s="1"/>
  <c r="J27" i="36"/>
  <c r="J26" s="1"/>
  <c r="L26" s="1"/>
  <c r="B133" i="6" s="1"/>
  <c r="J25" i="36"/>
  <c r="J24" s="1"/>
  <c r="L24" s="1"/>
  <c r="B137" i="6" s="1"/>
  <c r="J19" i="36"/>
  <c r="J18" s="1"/>
  <c r="L18" s="1"/>
  <c r="B149" i="6" s="1"/>
  <c r="J21" i="36"/>
  <c r="J20" s="1"/>
  <c r="L20" s="1"/>
  <c r="B72" i="6" s="1"/>
  <c r="E23" i="36"/>
  <c r="J23" s="1"/>
  <c r="J22" s="1"/>
  <c r="L22" s="1"/>
  <c r="J37"/>
  <c r="J36" s="1"/>
  <c r="L36" s="1"/>
  <c r="B28" i="6" s="1"/>
  <c r="E29" i="36"/>
  <c r="J29" s="1"/>
  <c r="J15"/>
  <c r="J14" s="1"/>
  <c r="L14" s="1"/>
  <c r="B101" i="6" s="1"/>
  <c r="J17" i="36"/>
  <c r="J16" s="1"/>
  <c r="L16" s="1"/>
  <c r="E7"/>
  <c r="J7" s="1"/>
  <c r="J6" s="1"/>
  <c r="L6" s="1"/>
  <c r="B102" i="6" s="1"/>
  <c r="E9" i="36"/>
  <c r="J9" s="1"/>
  <c r="J8" s="1"/>
  <c r="L8" s="1"/>
  <c r="B100" i="6" s="1"/>
  <c r="E11" i="36"/>
  <c r="J11" s="1"/>
  <c r="J10" s="1"/>
  <c r="L10" s="1"/>
  <c r="B79" i="6" s="1"/>
  <c r="E13" i="36"/>
  <c r="J13" s="1"/>
  <c r="J12" s="1"/>
  <c r="L12" s="1"/>
  <c r="B2" i="6" s="1"/>
  <c r="E31" i="36"/>
  <c r="J31" s="1"/>
  <c r="E35"/>
  <c r="J35" s="1"/>
  <c r="J34" s="1"/>
  <c r="J30"/>
  <c r="J21" i="35"/>
  <c r="E23"/>
  <c r="J23" s="1"/>
  <c r="J22"/>
  <c r="J19"/>
  <c r="J18" s="1"/>
  <c r="L18" s="1"/>
  <c r="J13"/>
  <c r="J12" s="1"/>
  <c r="L12" s="1"/>
  <c r="B33" i="6" s="1"/>
  <c r="J17" i="35"/>
  <c r="J16" s="1"/>
  <c r="L16" s="1"/>
  <c r="E15"/>
  <c r="J15" s="1"/>
  <c r="J14" s="1"/>
  <c r="L14" s="1"/>
  <c r="J25"/>
  <c r="J30"/>
  <c r="J9"/>
  <c r="J8" s="1"/>
  <c r="L8" s="1"/>
  <c r="B147" i="6" s="1"/>
  <c r="J11" i="35"/>
  <c r="J10" s="1"/>
  <c r="L10" s="1"/>
  <c r="B87" i="6" s="1"/>
  <c r="J29" i="35"/>
  <c r="J7"/>
  <c r="J6" s="1"/>
  <c r="L6" s="1"/>
  <c r="B4" i="6" s="1"/>
  <c r="J26" i="35"/>
  <c r="J28"/>
  <c r="J28" i="34"/>
  <c r="J30"/>
  <c r="J24"/>
  <c r="B74" i="6" l="1"/>
  <c r="J28" i="36"/>
  <c r="L28" s="1"/>
  <c r="L34"/>
  <c r="B121" i="6" s="1"/>
  <c r="J27" i="35"/>
  <c r="L27" s="1"/>
  <c r="J20"/>
  <c r="L20" s="1"/>
  <c r="B86" i="6" s="1"/>
  <c r="J24" i="35"/>
  <c r="L24" s="1"/>
  <c r="B11" i="6" s="1"/>
  <c r="H31" i="34"/>
  <c r="I31" s="1"/>
  <c r="D31"/>
  <c r="E31" s="1"/>
  <c r="H29"/>
  <c r="I29" s="1"/>
  <c r="D29"/>
  <c r="E29" s="1"/>
  <c r="H27"/>
  <c r="I27" s="1"/>
  <c r="D27"/>
  <c r="E27" s="1"/>
  <c r="H25"/>
  <c r="I25" s="1"/>
  <c r="D25"/>
  <c r="E25" s="1"/>
  <c r="H23"/>
  <c r="I23" s="1"/>
  <c r="D23"/>
  <c r="H22"/>
  <c r="I22" s="1"/>
  <c r="D22"/>
  <c r="E22" s="1"/>
  <c r="H20"/>
  <c r="I20" s="1"/>
  <c r="D20"/>
  <c r="E20" s="1"/>
  <c r="H19"/>
  <c r="I19" s="1"/>
  <c r="D19"/>
  <c r="E19" s="1"/>
  <c r="H17"/>
  <c r="I17" s="1"/>
  <c r="D17"/>
  <c r="H16"/>
  <c r="I16" s="1"/>
  <c r="D16"/>
  <c r="E16" s="1"/>
  <c r="H14"/>
  <c r="I14" s="1"/>
  <c r="D14"/>
  <c r="H13"/>
  <c r="I13" s="1"/>
  <c r="D13"/>
  <c r="E13" s="1"/>
  <c r="H11"/>
  <c r="I11" s="1"/>
  <c r="E11"/>
  <c r="D11"/>
  <c r="H9"/>
  <c r="I9" s="1"/>
  <c r="D9"/>
  <c r="H7"/>
  <c r="I7" s="1"/>
  <c r="D7"/>
  <c r="E7" s="1"/>
  <c r="F40" i="33"/>
  <c r="F33"/>
  <c r="G27"/>
  <c r="F27"/>
  <c r="G15"/>
  <c r="H15" s="1"/>
  <c r="I15" s="1"/>
  <c r="F15"/>
  <c r="G13"/>
  <c r="F13"/>
  <c r="G11"/>
  <c r="H11" s="1"/>
  <c r="I11" s="1"/>
  <c r="F11"/>
  <c r="C27"/>
  <c r="D27" s="1"/>
  <c r="E27" s="1"/>
  <c r="C15"/>
  <c r="D15" s="1"/>
  <c r="C13"/>
  <c r="C11"/>
  <c r="H33"/>
  <c r="I33" s="1"/>
  <c r="D33"/>
  <c r="E33" s="1"/>
  <c r="H32"/>
  <c r="I32" s="1"/>
  <c r="D32"/>
  <c r="H30"/>
  <c r="I30" s="1"/>
  <c r="D30"/>
  <c r="E30" s="1"/>
  <c r="H29"/>
  <c r="I29" s="1"/>
  <c r="D29"/>
  <c r="E29" s="1"/>
  <c r="H27"/>
  <c r="I27" s="1"/>
  <c r="H26"/>
  <c r="I26" s="1"/>
  <c r="D26"/>
  <c r="E26" s="1"/>
  <c r="H24"/>
  <c r="I24" s="1"/>
  <c r="D24"/>
  <c r="E24" s="1"/>
  <c r="H23"/>
  <c r="I23" s="1"/>
  <c r="D23"/>
  <c r="E23" s="1"/>
  <c r="H21"/>
  <c r="I21" s="1"/>
  <c r="D21"/>
  <c r="E21" s="1"/>
  <c r="H19"/>
  <c r="I19" s="1"/>
  <c r="D19"/>
  <c r="I17"/>
  <c r="H17"/>
  <c r="D17"/>
  <c r="E17" s="1"/>
  <c r="H13"/>
  <c r="I13" s="1"/>
  <c r="D13"/>
  <c r="E13" s="1"/>
  <c r="D11"/>
  <c r="H9"/>
  <c r="I9" s="1"/>
  <c r="D9"/>
  <c r="E9" s="1"/>
  <c r="H7"/>
  <c r="I7" s="1"/>
  <c r="D7"/>
  <c r="E7" s="1"/>
  <c r="H44"/>
  <c r="I44" s="1"/>
  <c r="D44"/>
  <c r="E44" s="1"/>
  <c r="H43"/>
  <c r="I43" s="1"/>
  <c r="D43"/>
  <c r="E43" s="1"/>
  <c r="H42"/>
  <c r="I42" s="1"/>
  <c r="D42"/>
  <c r="H40"/>
  <c r="I40" s="1"/>
  <c r="D40"/>
  <c r="E40" s="1"/>
  <c r="H39"/>
  <c r="I39" s="1"/>
  <c r="D39"/>
  <c r="E39" s="1"/>
  <c r="H38"/>
  <c r="I38" s="1"/>
  <c r="D38"/>
  <c r="E38" s="1"/>
  <c r="H36"/>
  <c r="I36" s="1"/>
  <c r="D36"/>
  <c r="E36" s="1"/>
  <c r="H35"/>
  <c r="I35" s="1"/>
  <c r="D35"/>
  <c r="E35" s="1"/>
  <c r="K6" i="31"/>
  <c r="K25" i="32"/>
  <c r="K44" i="31"/>
  <c r="K36"/>
  <c r="K23"/>
  <c r="K28" i="32"/>
  <c r="K40" i="31"/>
  <c r="K30"/>
  <c r="K38"/>
  <c r="G31"/>
  <c r="H31" s="1"/>
  <c r="I31" s="1"/>
  <c r="G24"/>
  <c r="H45"/>
  <c r="I45" s="1"/>
  <c r="H43"/>
  <c r="I43" s="1"/>
  <c r="H41"/>
  <c r="I41" s="1"/>
  <c r="H39"/>
  <c r="I39" s="1"/>
  <c r="H37"/>
  <c r="I37" s="1"/>
  <c r="H35"/>
  <c r="I35" s="1"/>
  <c r="H33"/>
  <c r="H29"/>
  <c r="I29" s="1"/>
  <c r="H28"/>
  <c r="H25"/>
  <c r="H24"/>
  <c r="I24" s="1"/>
  <c r="H22"/>
  <c r="H21"/>
  <c r="I21" s="1"/>
  <c r="H20"/>
  <c r="I20" s="1"/>
  <c r="F37"/>
  <c r="F33" i="32"/>
  <c r="C33"/>
  <c r="D33" s="1"/>
  <c r="E33" s="1"/>
  <c r="F29"/>
  <c r="F20"/>
  <c r="H20"/>
  <c r="I20" s="1"/>
  <c r="D20"/>
  <c r="E20" s="1"/>
  <c r="H19"/>
  <c r="I19" s="1"/>
  <c r="D19"/>
  <c r="E19" s="1"/>
  <c r="H18"/>
  <c r="I18" s="1"/>
  <c r="D18"/>
  <c r="H15"/>
  <c r="I15" s="1"/>
  <c r="D15"/>
  <c r="E15" s="1"/>
  <c r="H33"/>
  <c r="I33" s="1"/>
  <c r="H32"/>
  <c r="I32" s="1"/>
  <c r="H24"/>
  <c r="I24" s="1"/>
  <c r="H23"/>
  <c r="H22"/>
  <c r="I22" s="1"/>
  <c r="H16"/>
  <c r="I16" s="1"/>
  <c r="H14"/>
  <c r="I14" s="1"/>
  <c r="H13"/>
  <c r="I13" s="1"/>
  <c r="H30"/>
  <c r="I30" s="1"/>
  <c r="H29"/>
  <c r="I29" s="1"/>
  <c r="H27"/>
  <c r="I27" s="1"/>
  <c r="H26"/>
  <c r="I26" s="1"/>
  <c r="D32"/>
  <c r="E32" s="1"/>
  <c r="D24"/>
  <c r="E24" s="1"/>
  <c r="I23"/>
  <c r="D23"/>
  <c r="E23" s="1"/>
  <c r="D22"/>
  <c r="E22" s="1"/>
  <c r="D16"/>
  <c r="E16" s="1"/>
  <c r="D14"/>
  <c r="E14" s="1"/>
  <c r="D13"/>
  <c r="E13" s="1"/>
  <c r="D30"/>
  <c r="D29"/>
  <c r="E29" s="1"/>
  <c r="D27"/>
  <c r="E27" s="1"/>
  <c r="D26"/>
  <c r="E26" s="1"/>
  <c r="H11"/>
  <c r="I11" s="1"/>
  <c r="D11"/>
  <c r="E11" s="1"/>
  <c r="H10"/>
  <c r="I10" s="1"/>
  <c r="D10"/>
  <c r="E10" s="1"/>
  <c r="H9"/>
  <c r="I9" s="1"/>
  <c r="D9"/>
  <c r="H8"/>
  <c r="I8" s="1"/>
  <c r="D8"/>
  <c r="H7"/>
  <c r="I7" s="1"/>
  <c r="D7"/>
  <c r="E7" s="1"/>
  <c r="C31" i="31"/>
  <c r="D31" s="1"/>
  <c r="E31" s="1"/>
  <c r="D28"/>
  <c r="E28" s="1"/>
  <c r="D29"/>
  <c r="E29"/>
  <c r="D33"/>
  <c r="E33" s="1"/>
  <c r="D35"/>
  <c r="E35" s="1"/>
  <c r="D37"/>
  <c r="E37" s="1"/>
  <c r="D39"/>
  <c r="E39" s="1"/>
  <c r="C24"/>
  <c r="F7"/>
  <c r="D45"/>
  <c r="E45" s="1"/>
  <c r="D43"/>
  <c r="D41"/>
  <c r="I28"/>
  <c r="I25"/>
  <c r="E25"/>
  <c r="D25"/>
  <c r="D24"/>
  <c r="E24" s="1"/>
  <c r="H18"/>
  <c r="I18" s="1"/>
  <c r="E18"/>
  <c r="D18"/>
  <c r="H17"/>
  <c r="I17" s="1"/>
  <c r="D17"/>
  <c r="E17" s="1"/>
  <c r="H9"/>
  <c r="I9" s="1"/>
  <c r="D9"/>
  <c r="E9" s="1"/>
  <c r="H8"/>
  <c r="I8" s="1"/>
  <c r="D8"/>
  <c r="E8" s="1"/>
  <c r="I33"/>
  <c r="H12"/>
  <c r="I12" s="1"/>
  <c r="D12"/>
  <c r="E12" s="1"/>
  <c r="H10"/>
  <c r="I10" s="1"/>
  <c r="D10"/>
  <c r="E10" s="1"/>
  <c r="H7"/>
  <c r="I7" s="1"/>
  <c r="D7"/>
  <c r="E7" s="1"/>
  <c r="I22"/>
  <c r="D22"/>
  <c r="E22" s="1"/>
  <c r="D21"/>
  <c r="D20"/>
  <c r="E20" s="1"/>
  <c r="H15"/>
  <c r="I15" s="1"/>
  <c r="D15"/>
  <c r="E15" s="1"/>
  <c r="H14"/>
  <c r="I14" s="1"/>
  <c r="D14"/>
  <c r="M7" i="27"/>
  <c r="K8" i="29"/>
  <c r="D7" i="30"/>
  <c r="L14"/>
  <c r="J14"/>
  <c r="H15"/>
  <c r="I15" s="1"/>
  <c r="E15"/>
  <c r="D15"/>
  <c r="J25" i="34" l="1"/>
  <c r="J11"/>
  <c r="J10" s="1"/>
  <c r="L10" s="1"/>
  <c r="E9"/>
  <c r="J9" s="1"/>
  <c r="J8" s="1"/>
  <c r="L8" s="1"/>
  <c r="J27"/>
  <c r="E17"/>
  <c r="J17" s="1"/>
  <c r="J29"/>
  <c r="J7"/>
  <c r="J6" s="1"/>
  <c r="L6" s="1"/>
  <c r="J19"/>
  <c r="J13"/>
  <c r="J20"/>
  <c r="J22"/>
  <c r="J31"/>
  <c r="E14"/>
  <c r="J14" s="1"/>
  <c r="E23"/>
  <c r="J23" s="1"/>
  <c r="J16"/>
  <c r="J27" i="33"/>
  <c r="J30"/>
  <c r="J19"/>
  <c r="J18" s="1"/>
  <c r="L18" s="1"/>
  <c r="B140" i="6" s="1"/>
  <c r="E19" i="33"/>
  <c r="J26"/>
  <c r="J25" s="1"/>
  <c r="L25" s="1"/>
  <c r="B54" i="6" s="1"/>
  <c r="J33" i="33"/>
  <c r="J29"/>
  <c r="E32"/>
  <c r="J32" s="1"/>
  <c r="J23"/>
  <c r="J24"/>
  <c r="J21"/>
  <c r="J20" s="1"/>
  <c r="L20" s="1"/>
  <c r="J17"/>
  <c r="J16" s="1"/>
  <c r="L16" s="1"/>
  <c r="B91" i="6" s="1"/>
  <c r="E15" i="33"/>
  <c r="J15" s="1"/>
  <c r="J14" s="1"/>
  <c r="L14" s="1"/>
  <c r="B157" i="6" s="1"/>
  <c r="J11" i="33"/>
  <c r="J10" s="1"/>
  <c r="L10" s="1"/>
  <c r="B37" i="6" s="1"/>
  <c r="E11" i="33"/>
  <c r="J13"/>
  <c r="J12" s="1"/>
  <c r="L12" s="1"/>
  <c r="B164" i="6" s="1"/>
  <c r="J9" i="33"/>
  <c r="J8" s="1"/>
  <c r="L8" s="1"/>
  <c r="J7"/>
  <c r="J6" s="1"/>
  <c r="L6" s="1"/>
  <c r="B40" i="6" s="1"/>
  <c r="J36" i="33"/>
  <c r="J38"/>
  <c r="J39"/>
  <c r="E42"/>
  <c r="J42" s="1"/>
  <c r="J35"/>
  <c r="J44"/>
  <c r="J40"/>
  <c r="J43"/>
  <c r="J19" i="32"/>
  <c r="E18"/>
  <c r="J18" s="1"/>
  <c r="J20"/>
  <c r="J15"/>
  <c r="J7"/>
  <c r="J10"/>
  <c r="J11"/>
  <c r="J22"/>
  <c r="J32"/>
  <c r="E8"/>
  <c r="J8" s="1"/>
  <c r="E9"/>
  <c r="J9" s="1"/>
  <c r="J27"/>
  <c r="E30"/>
  <c r="J30" s="1"/>
  <c r="J33"/>
  <c r="J26"/>
  <c r="J29"/>
  <c r="J13"/>
  <c r="J14"/>
  <c r="J16"/>
  <c r="J23"/>
  <c r="J24"/>
  <c r="J41" i="31"/>
  <c r="J40" s="1"/>
  <c r="L40" s="1"/>
  <c r="B43" i="6" s="1"/>
  <c r="E41" i="31"/>
  <c r="J39"/>
  <c r="J38" s="1"/>
  <c r="L38" s="1"/>
  <c r="B70" i="6" s="1"/>
  <c r="E43" i="31"/>
  <c r="J43" s="1"/>
  <c r="J42" s="1"/>
  <c r="L42" s="1"/>
  <c r="B64" i="6" s="1"/>
  <c r="J45" i="31"/>
  <c r="J44" s="1"/>
  <c r="L44" s="1"/>
  <c r="B124" i="6" s="1"/>
  <c r="J35" i="31"/>
  <c r="J34" s="1"/>
  <c r="L34" s="1"/>
  <c r="B118" i="6" s="1"/>
  <c r="J37" i="31"/>
  <c r="J36" s="1"/>
  <c r="L36" s="1"/>
  <c r="B123" i="6" s="1"/>
  <c r="J17" i="31"/>
  <c r="J18"/>
  <c r="J24"/>
  <c r="J29"/>
  <c r="J28"/>
  <c r="J25"/>
  <c r="J8"/>
  <c r="J9"/>
  <c r="J10"/>
  <c r="J20"/>
  <c r="J33"/>
  <c r="J32" s="1"/>
  <c r="L32" s="1"/>
  <c r="J15"/>
  <c r="J22"/>
  <c r="J7"/>
  <c r="J12"/>
  <c r="J31"/>
  <c r="J30" s="1"/>
  <c r="L30" s="1"/>
  <c r="B104" i="6" s="1"/>
  <c r="E14" i="31"/>
  <c r="J14" s="1"/>
  <c r="E21"/>
  <c r="J21" s="1"/>
  <c r="J15" i="30"/>
  <c r="J26" i="34" l="1"/>
  <c r="L26" s="1"/>
  <c r="B158" i="6" s="1"/>
  <c r="J21" i="34"/>
  <c r="L21" s="1"/>
  <c r="B42" i="6" s="1"/>
  <c r="J18" i="34"/>
  <c r="L18" s="1"/>
  <c r="J12"/>
  <c r="L12" s="1"/>
  <c r="J15"/>
  <c r="L15" s="1"/>
  <c r="B78" i="6" s="1"/>
  <c r="J28" i="33"/>
  <c r="L28" s="1"/>
  <c r="J31"/>
  <c r="L31" s="1"/>
  <c r="J22"/>
  <c r="L22" s="1"/>
  <c r="J37"/>
  <c r="L37" s="1"/>
  <c r="J41"/>
  <c r="L41" s="1"/>
  <c r="J34"/>
  <c r="L34" s="1"/>
  <c r="J6" i="31"/>
  <c r="L6" s="1"/>
  <c r="B127" i="6" s="1"/>
  <c r="J12" i="32"/>
  <c r="L12" s="1"/>
  <c r="B122" i="6" s="1"/>
  <c r="J17" i="32"/>
  <c r="L17" s="1"/>
  <c r="J25"/>
  <c r="L25" s="1"/>
  <c r="B146" i="6" s="1"/>
  <c r="J28" i="32"/>
  <c r="L28" s="1"/>
  <c r="B68" i="6" s="1"/>
  <c r="J21" i="32"/>
  <c r="L21" s="1"/>
  <c r="B8" i="6" s="1"/>
  <c r="J31" i="32"/>
  <c r="L31" s="1"/>
  <c r="J6"/>
  <c r="L6" s="1"/>
  <c r="B58" i="6" s="1"/>
  <c r="J23" i="31"/>
  <c r="L23" s="1"/>
  <c r="J27"/>
  <c r="L27" s="1"/>
  <c r="J16"/>
  <c r="L16" s="1"/>
  <c r="J19"/>
  <c r="L19" s="1"/>
  <c r="B83" i="6" s="1"/>
  <c r="J13" i="31"/>
  <c r="L13" s="1"/>
  <c r="B93" i="6" s="1"/>
  <c r="F7" i="30"/>
  <c r="D11"/>
  <c r="E11" s="1"/>
  <c r="D9"/>
  <c r="H13"/>
  <c r="I13" s="1"/>
  <c r="E13"/>
  <c r="H11"/>
  <c r="I11" s="1"/>
  <c r="K13" i="29"/>
  <c r="L13" s="1"/>
  <c r="H9" i="30"/>
  <c r="I9" s="1"/>
  <c r="E9"/>
  <c r="H7"/>
  <c r="I7" s="1"/>
  <c r="E7"/>
  <c r="K10" i="29"/>
  <c r="K17"/>
  <c r="H9"/>
  <c r="I9" s="1"/>
  <c r="D9"/>
  <c r="E9" s="1"/>
  <c r="H20"/>
  <c r="I20" s="1"/>
  <c r="D20"/>
  <c r="E20" s="1"/>
  <c r="H19"/>
  <c r="I19" s="1"/>
  <c r="D19"/>
  <c r="H18"/>
  <c r="I18" s="1"/>
  <c r="D18"/>
  <c r="E18" s="1"/>
  <c r="H16"/>
  <c r="I16" s="1"/>
  <c r="D16"/>
  <c r="E16" s="1"/>
  <c r="H15"/>
  <c r="I15" s="1"/>
  <c r="D15"/>
  <c r="H14"/>
  <c r="I14" s="1"/>
  <c r="D14"/>
  <c r="E14" s="1"/>
  <c r="H12"/>
  <c r="I12" s="1"/>
  <c r="D12"/>
  <c r="E12" s="1"/>
  <c r="H11"/>
  <c r="I11" s="1"/>
  <c r="D11"/>
  <c r="H7"/>
  <c r="I7" s="1"/>
  <c r="D7"/>
  <c r="K15" i="28"/>
  <c r="K8"/>
  <c r="K11"/>
  <c r="K24"/>
  <c r="K22"/>
  <c r="J11" i="30" l="1"/>
  <c r="J10" s="1"/>
  <c r="L10" s="1"/>
  <c r="J13"/>
  <c r="J12" s="1"/>
  <c r="L12" s="1"/>
  <c r="B142" i="6" s="1"/>
  <c r="J7" i="30"/>
  <c r="J6" s="1"/>
  <c r="L6" s="1"/>
  <c r="B107" i="6" s="1"/>
  <c r="J9" i="30"/>
  <c r="J8" s="1"/>
  <c r="L8" s="1"/>
  <c r="J9" i="29"/>
  <c r="J8" s="1"/>
  <c r="L8" s="1"/>
  <c r="B98" i="6" s="1"/>
  <c r="J14" i="29"/>
  <c r="J12"/>
  <c r="J16"/>
  <c r="J18"/>
  <c r="J20"/>
  <c r="E11"/>
  <c r="J11" s="1"/>
  <c r="E15"/>
  <c r="J15" s="1"/>
  <c r="E19"/>
  <c r="J19" s="1"/>
  <c r="E7"/>
  <c r="K20" i="28"/>
  <c r="K6"/>
  <c r="K6" i="27"/>
  <c r="F23" i="28"/>
  <c r="I26"/>
  <c r="D26"/>
  <c r="I25"/>
  <c r="H25"/>
  <c r="D25"/>
  <c r="H23"/>
  <c r="I23" s="1"/>
  <c r="D23"/>
  <c r="E23" s="1"/>
  <c r="H17"/>
  <c r="I17" s="1"/>
  <c r="J17" s="1"/>
  <c r="D17"/>
  <c r="E17" s="1"/>
  <c r="F19"/>
  <c r="F17"/>
  <c r="I19"/>
  <c r="H19"/>
  <c r="D19"/>
  <c r="E19" s="1"/>
  <c r="I18"/>
  <c r="H18"/>
  <c r="D18"/>
  <c r="E18" s="1"/>
  <c r="H16"/>
  <c r="I16" s="1"/>
  <c r="E16"/>
  <c r="D16"/>
  <c r="F7"/>
  <c r="F12"/>
  <c r="I14"/>
  <c r="H14"/>
  <c r="D14"/>
  <c r="E14" s="1"/>
  <c r="H13"/>
  <c r="I13" s="1"/>
  <c r="E13"/>
  <c r="D13"/>
  <c r="F10"/>
  <c r="J7" i="29" l="1"/>
  <c r="J6" s="1"/>
  <c r="L6" s="1"/>
  <c r="J13"/>
  <c r="J10"/>
  <c r="L10" s="1"/>
  <c r="B77" i="6" s="1"/>
  <c r="J17" i="29"/>
  <c r="L17" s="1"/>
  <c r="J25" i="28"/>
  <c r="E25"/>
  <c r="E26"/>
  <c r="J26" s="1"/>
  <c r="J23"/>
  <c r="J22" s="1"/>
  <c r="L22" s="1"/>
  <c r="J16"/>
  <c r="J19"/>
  <c r="J18"/>
  <c r="J14"/>
  <c r="J13"/>
  <c r="J15" l="1"/>
  <c r="J24"/>
  <c r="L24" s="1"/>
  <c r="B59" i="6" s="1"/>
  <c r="L15" i="28"/>
  <c r="H21" l="1"/>
  <c r="I21" s="1"/>
  <c r="D21"/>
  <c r="E21" s="1"/>
  <c r="H12"/>
  <c r="I12" s="1"/>
  <c r="D12"/>
  <c r="E12" s="1"/>
  <c r="H10"/>
  <c r="I10" s="1"/>
  <c r="D10"/>
  <c r="E10" s="1"/>
  <c r="H9"/>
  <c r="I9" s="1"/>
  <c r="D9"/>
  <c r="H7"/>
  <c r="I7" s="1"/>
  <c r="D7"/>
  <c r="K8" i="27"/>
  <c r="J7" i="28" l="1"/>
  <c r="J6" s="1"/>
  <c r="L6" s="1"/>
  <c r="B26" i="6" s="1"/>
  <c r="E7" i="28"/>
  <c r="E9"/>
  <c r="J9" s="1"/>
  <c r="J10"/>
  <c r="J12"/>
  <c r="J21"/>
  <c r="J20" s="1"/>
  <c r="L20" s="1"/>
  <c r="B134" i="6" s="1"/>
  <c r="K13" i="27"/>
  <c r="K6" i="13"/>
  <c r="L6"/>
  <c r="J11" i="28" l="1"/>
  <c r="L11" s="1"/>
  <c r="B162" i="6" s="1"/>
  <c r="J8" i="28"/>
  <c r="L8" s="1"/>
  <c r="H10" i="27"/>
  <c r="I10" s="1"/>
  <c r="D10"/>
  <c r="E10" s="1"/>
  <c r="H9"/>
  <c r="I9" s="1"/>
  <c r="D9"/>
  <c r="E9" s="1"/>
  <c r="H14"/>
  <c r="I14" s="1"/>
  <c r="D14"/>
  <c r="E14" s="1"/>
  <c r="H12"/>
  <c r="I12" s="1"/>
  <c r="D12"/>
  <c r="E12" s="1"/>
  <c r="H7"/>
  <c r="I7" s="1"/>
  <c r="D7"/>
  <c r="E13" i="26"/>
  <c r="J11"/>
  <c r="I11"/>
  <c r="I20"/>
  <c r="H20"/>
  <c r="E20"/>
  <c r="D20"/>
  <c r="I19"/>
  <c r="H19"/>
  <c r="D19"/>
  <c r="E19" s="1"/>
  <c r="H17"/>
  <c r="I17" s="1"/>
  <c r="D17"/>
  <c r="E17" s="1"/>
  <c r="H15"/>
  <c r="I15" s="1"/>
  <c r="D15"/>
  <c r="E15" s="1"/>
  <c r="H13"/>
  <c r="I13" s="1"/>
  <c r="D13"/>
  <c r="H11"/>
  <c r="D11"/>
  <c r="E11" s="1"/>
  <c r="H9"/>
  <c r="I9" s="1"/>
  <c r="D9"/>
  <c r="H7"/>
  <c r="I7" s="1"/>
  <c r="D7"/>
  <c r="J14" i="27" l="1"/>
  <c r="J13" s="1"/>
  <c r="L13" s="1"/>
  <c r="B111" i="6" s="1"/>
  <c r="J9" i="27"/>
  <c r="E7"/>
  <c r="J7" s="1"/>
  <c r="J6" s="1"/>
  <c r="L6" s="1"/>
  <c r="J12"/>
  <c r="J11" s="1"/>
  <c r="L11" s="1"/>
  <c r="J10"/>
  <c r="J15" i="26"/>
  <c r="J14" s="1"/>
  <c r="J20"/>
  <c r="J19"/>
  <c r="J17"/>
  <c r="J16" s="1"/>
  <c r="L16" s="1"/>
  <c r="B75" i="6" s="1"/>
  <c r="J13" i="26"/>
  <c r="J12" s="1"/>
  <c r="L12" s="1"/>
  <c r="L14"/>
  <c r="J10"/>
  <c r="L10" s="1"/>
  <c r="B51" i="6" s="1"/>
  <c r="E7" i="26"/>
  <c r="J7" s="1"/>
  <c r="J6" s="1"/>
  <c r="L6" s="1"/>
  <c r="B103" i="6" s="1"/>
  <c r="E9" i="26"/>
  <c r="J9" s="1"/>
  <c r="J8" s="1"/>
  <c r="L8" s="1"/>
  <c r="B35" i="6" s="1"/>
  <c r="K47" i="24"/>
  <c r="J8" i="27" l="1"/>
  <c r="L8" s="1"/>
  <c r="J18" i="26"/>
  <c r="L18" s="1"/>
  <c r="K12" i="25"/>
  <c r="E15" i="24"/>
  <c r="K14" i="25"/>
  <c r="K8"/>
  <c r="K6"/>
  <c r="K20" i="24" l="1"/>
  <c r="K29"/>
  <c r="I11" i="25"/>
  <c r="J11" s="1"/>
  <c r="G15"/>
  <c r="H15" s="1"/>
  <c r="I15" s="1"/>
  <c r="G13"/>
  <c r="H13" s="1"/>
  <c r="I13" s="1"/>
  <c r="C15"/>
  <c r="D15" s="1"/>
  <c r="E15" s="1"/>
  <c r="C13"/>
  <c r="D13" s="1"/>
  <c r="H11"/>
  <c r="D11"/>
  <c r="E11" s="1"/>
  <c r="H9"/>
  <c r="I9" s="1"/>
  <c r="D9"/>
  <c r="H7"/>
  <c r="I7" s="1"/>
  <c r="D7"/>
  <c r="E7" s="1"/>
  <c r="J15" l="1"/>
  <c r="J14" s="1"/>
  <c r="L14" s="1"/>
  <c r="B34" i="6" s="1"/>
  <c r="J7" i="25"/>
  <c r="J6" s="1"/>
  <c r="L6" s="1"/>
  <c r="J10"/>
  <c r="L10" s="1"/>
  <c r="E9"/>
  <c r="J9" s="1"/>
  <c r="J8" s="1"/>
  <c r="L8" s="1"/>
  <c r="E13"/>
  <c r="J13" s="1"/>
  <c r="J12" s="1"/>
  <c r="L12" s="1"/>
  <c r="K43" i="24" l="1"/>
  <c r="K35"/>
  <c r="K17"/>
  <c r="K39"/>
  <c r="K37"/>
  <c r="K33"/>
  <c r="K22"/>
  <c r="K49"/>
  <c r="K31"/>
  <c r="K51"/>
  <c r="K45"/>
  <c r="K41"/>
  <c r="K6"/>
  <c r="K14"/>
  <c r="K11"/>
  <c r="F25"/>
  <c r="F16"/>
  <c r="K6" i="23"/>
  <c r="K26"/>
  <c r="G52" i="24"/>
  <c r="H52" s="1"/>
  <c r="I52" s="1"/>
  <c r="C52"/>
  <c r="D52" s="1"/>
  <c r="E52" s="1"/>
  <c r="G50"/>
  <c r="H50" s="1"/>
  <c r="I50" s="1"/>
  <c r="C50"/>
  <c r="D50" s="1"/>
  <c r="G48"/>
  <c r="H48" s="1"/>
  <c r="I48" s="1"/>
  <c r="C48"/>
  <c r="D48" s="1"/>
  <c r="E48" s="1"/>
  <c r="G46"/>
  <c r="H46" s="1"/>
  <c r="I46" s="1"/>
  <c r="C46"/>
  <c r="D46" s="1"/>
  <c r="E46" s="1"/>
  <c r="G44"/>
  <c r="H44" s="1"/>
  <c r="I44" s="1"/>
  <c r="C44"/>
  <c r="D44" s="1"/>
  <c r="E44" s="1"/>
  <c r="G19"/>
  <c r="H19" s="1"/>
  <c r="I19" s="1"/>
  <c r="C19"/>
  <c r="D19" s="1"/>
  <c r="E19" s="1"/>
  <c r="G26"/>
  <c r="H26" s="1"/>
  <c r="I26" s="1"/>
  <c r="C26"/>
  <c r="D26" s="1"/>
  <c r="E26" s="1"/>
  <c r="G42"/>
  <c r="H42" s="1"/>
  <c r="I42" s="1"/>
  <c r="C42"/>
  <c r="D42" s="1"/>
  <c r="G40"/>
  <c r="H40" s="1"/>
  <c r="I40" s="1"/>
  <c r="C40"/>
  <c r="D40" s="1"/>
  <c r="G38"/>
  <c r="H38" s="1"/>
  <c r="I38" s="1"/>
  <c r="C38"/>
  <c r="D38" s="1"/>
  <c r="E38" s="1"/>
  <c r="G36"/>
  <c r="H36" s="1"/>
  <c r="I36" s="1"/>
  <c r="C36"/>
  <c r="D36" s="1"/>
  <c r="E36" s="1"/>
  <c r="G34"/>
  <c r="H34" s="1"/>
  <c r="I34" s="1"/>
  <c r="C34"/>
  <c r="D34" s="1"/>
  <c r="G32"/>
  <c r="H32" s="1"/>
  <c r="I32" s="1"/>
  <c r="C32"/>
  <c r="D32" s="1"/>
  <c r="E32" s="1"/>
  <c r="G30"/>
  <c r="H30" s="1"/>
  <c r="I30" s="1"/>
  <c r="C30"/>
  <c r="D30" s="1"/>
  <c r="E30" s="1"/>
  <c r="F21"/>
  <c r="F18"/>
  <c r="F12"/>
  <c r="H28"/>
  <c r="I28" s="1"/>
  <c r="D28"/>
  <c r="E28" s="1"/>
  <c r="H25"/>
  <c r="I25" s="1"/>
  <c r="D25"/>
  <c r="E25" s="1"/>
  <c r="H23"/>
  <c r="I23" s="1"/>
  <c r="D23"/>
  <c r="E23" s="1"/>
  <c r="H21"/>
  <c r="I21" s="1"/>
  <c r="D21"/>
  <c r="E21" s="1"/>
  <c r="H18"/>
  <c r="I18" s="1"/>
  <c r="D18"/>
  <c r="H16"/>
  <c r="I16" s="1"/>
  <c r="D16"/>
  <c r="E16" s="1"/>
  <c r="H15"/>
  <c r="I15" s="1"/>
  <c r="D15"/>
  <c r="H13"/>
  <c r="I13" s="1"/>
  <c r="D13"/>
  <c r="H12"/>
  <c r="I12" s="1"/>
  <c r="D12"/>
  <c r="E12" s="1"/>
  <c r="H10"/>
  <c r="I10" s="1"/>
  <c r="D10"/>
  <c r="E10" s="1"/>
  <c r="H9"/>
  <c r="I9" s="1"/>
  <c r="D9"/>
  <c r="H8"/>
  <c r="I8" s="1"/>
  <c r="D8"/>
  <c r="E8" s="1"/>
  <c r="H7"/>
  <c r="I7" s="1"/>
  <c r="D7"/>
  <c r="E7" s="1"/>
  <c r="K24" i="23"/>
  <c r="J48" i="24" l="1"/>
  <c r="J44"/>
  <c r="J43" s="1"/>
  <c r="L43" s="1"/>
  <c r="B14" i="6" s="1"/>
  <c r="J52" i="24"/>
  <c r="J51" s="1"/>
  <c r="L51" s="1"/>
  <c r="B166" i="6" s="1"/>
  <c r="J26" i="24"/>
  <c r="E50"/>
  <c r="J50" s="1"/>
  <c r="J49" s="1"/>
  <c r="L49" s="1"/>
  <c r="B66" i="6" s="1"/>
  <c r="J46" i="24"/>
  <c r="J45" s="1"/>
  <c r="L45" s="1"/>
  <c r="J19"/>
  <c r="E42"/>
  <c r="J42" s="1"/>
  <c r="J41" s="1"/>
  <c r="L41" s="1"/>
  <c r="B90" i="6" s="1"/>
  <c r="E40" i="24"/>
  <c r="J40" s="1"/>
  <c r="J39" s="1"/>
  <c r="L39" s="1"/>
  <c r="B18" i="6" s="1"/>
  <c r="J38" i="24"/>
  <c r="J37" s="1"/>
  <c r="L37" s="1"/>
  <c r="J36"/>
  <c r="J35" s="1"/>
  <c r="L35" s="1"/>
  <c r="B38" i="6" s="1"/>
  <c r="E34" i="24"/>
  <c r="J34" s="1"/>
  <c r="J33" s="1"/>
  <c r="L33" s="1"/>
  <c r="B119" i="6" s="1"/>
  <c r="J47" i="24"/>
  <c r="L47" s="1"/>
  <c r="J15"/>
  <c r="J21"/>
  <c r="J20" s="1"/>
  <c r="L20" s="1"/>
  <c r="J12"/>
  <c r="E13"/>
  <c r="J13" s="1"/>
  <c r="J16"/>
  <c r="J25"/>
  <c r="J10"/>
  <c r="J23"/>
  <c r="J22" s="1"/>
  <c r="L22" s="1"/>
  <c r="J30"/>
  <c r="J29" s="1"/>
  <c r="L29" s="1"/>
  <c r="B106" i="6" s="1"/>
  <c r="J7" i="24"/>
  <c r="J28"/>
  <c r="J27" s="1"/>
  <c r="L27" s="1"/>
  <c r="E9"/>
  <c r="J9" s="1"/>
  <c r="J8"/>
  <c r="J32"/>
  <c r="J31" s="1"/>
  <c r="L31" s="1"/>
  <c r="E18"/>
  <c r="J18" s="1"/>
  <c r="K14" i="23"/>
  <c r="K12"/>
  <c r="J6" i="24" l="1"/>
  <c r="L6" s="1"/>
  <c r="J24"/>
  <c r="L24" s="1"/>
  <c r="J17"/>
  <c r="L17" s="1"/>
  <c r="J14"/>
  <c r="L14" s="1"/>
  <c r="B32" i="6" s="1"/>
  <c r="J11" i="24"/>
  <c r="L11" s="1"/>
  <c r="K15" i="22" l="1"/>
  <c r="K28"/>
  <c r="K6"/>
  <c r="K18"/>
  <c r="K11"/>
  <c r="K24"/>
  <c r="K22"/>
  <c r="K20"/>
  <c r="K26"/>
  <c r="G29" i="23" l="1"/>
  <c r="H29" s="1"/>
  <c r="I29" s="1"/>
  <c r="F25"/>
  <c r="D29"/>
  <c r="E29" s="1"/>
  <c r="H27"/>
  <c r="I27" s="1"/>
  <c r="E27"/>
  <c r="F15"/>
  <c r="F13"/>
  <c r="F11"/>
  <c r="D19"/>
  <c r="I25"/>
  <c r="E25"/>
  <c r="H23"/>
  <c r="I23" s="1"/>
  <c r="H21"/>
  <c r="I21" s="1"/>
  <c r="H19"/>
  <c r="I19" s="1"/>
  <c r="H17"/>
  <c r="I17" s="1"/>
  <c r="E17"/>
  <c r="H15"/>
  <c r="I15" s="1"/>
  <c r="H13"/>
  <c r="I13" s="1"/>
  <c r="H11"/>
  <c r="I11" s="1"/>
  <c r="H9"/>
  <c r="I9" s="1"/>
  <c r="E9"/>
  <c r="H8"/>
  <c r="I8" s="1"/>
  <c r="E8"/>
  <c r="H7"/>
  <c r="I7" s="1"/>
  <c r="E7"/>
  <c r="K13" i="14"/>
  <c r="J29" i="23" l="1"/>
  <c r="J28" s="1"/>
  <c r="L28" s="1"/>
  <c r="J27"/>
  <c r="J26" s="1"/>
  <c r="L26" s="1"/>
  <c r="E19"/>
  <c r="J19" s="1"/>
  <c r="J18" s="1"/>
  <c r="L18" s="1"/>
  <c r="E13"/>
  <c r="J13" s="1"/>
  <c r="J12" s="1"/>
  <c r="L12" s="1"/>
  <c r="E21"/>
  <c r="J21" s="1"/>
  <c r="J20" s="1"/>
  <c r="L20" s="1"/>
  <c r="E11"/>
  <c r="J11" s="1"/>
  <c r="J10" s="1"/>
  <c r="L10" s="1"/>
  <c r="J7"/>
  <c r="J8"/>
  <c r="J9"/>
  <c r="J17"/>
  <c r="J16" s="1"/>
  <c r="L16" s="1"/>
  <c r="B30" i="6" s="1"/>
  <c r="E15" i="23"/>
  <c r="J15" s="1"/>
  <c r="J14" s="1"/>
  <c r="L14" s="1"/>
  <c r="E23"/>
  <c r="J23" s="1"/>
  <c r="J22" s="1"/>
  <c r="L22" s="1"/>
  <c r="J25"/>
  <c r="J24" s="1"/>
  <c r="L24" s="1"/>
  <c r="H33" i="22"/>
  <c r="I33" s="1"/>
  <c r="D33"/>
  <c r="E33" s="1"/>
  <c r="J6" i="23" l="1"/>
  <c r="L6" s="1"/>
  <c r="J33" i="22"/>
  <c r="J32" s="1"/>
  <c r="L32" s="1"/>
  <c r="G19" l="1"/>
  <c r="H19" s="1"/>
  <c r="I19" s="1"/>
  <c r="F16"/>
  <c r="G9"/>
  <c r="H9" s="1"/>
  <c r="I9" s="1"/>
  <c r="G8"/>
  <c r="H8" s="1"/>
  <c r="I8" s="1"/>
  <c r="C19"/>
  <c r="D19" s="1"/>
  <c r="E19" s="1"/>
  <c r="C9"/>
  <c r="D9" s="1"/>
  <c r="E9" s="1"/>
  <c r="H31"/>
  <c r="I31" s="1"/>
  <c r="D31"/>
  <c r="E31" s="1"/>
  <c r="H29"/>
  <c r="I29" s="1"/>
  <c r="D29"/>
  <c r="H27"/>
  <c r="I27" s="1"/>
  <c r="D27"/>
  <c r="E27" s="1"/>
  <c r="H25"/>
  <c r="I25" s="1"/>
  <c r="D25"/>
  <c r="E25" s="1"/>
  <c r="H14"/>
  <c r="I14" s="1"/>
  <c r="D14"/>
  <c r="E14" s="1"/>
  <c r="H13"/>
  <c r="I13" s="1"/>
  <c r="D13"/>
  <c r="H12"/>
  <c r="I12" s="1"/>
  <c r="D12"/>
  <c r="E12" s="1"/>
  <c r="H10"/>
  <c r="I10" s="1"/>
  <c r="D10"/>
  <c r="E10" s="1"/>
  <c r="H23"/>
  <c r="I23" s="1"/>
  <c r="D23"/>
  <c r="E23" s="1"/>
  <c r="H21"/>
  <c r="I21" s="1"/>
  <c r="D21"/>
  <c r="H17"/>
  <c r="I17" s="1"/>
  <c r="D17"/>
  <c r="H16"/>
  <c r="I16" s="1"/>
  <c r="D16"/>
  <c r="E16" s="1"/>
  <c r="D8"/>
  <c r="H7"/>
  <c r="I7" s="1"/>
  <c r="D7"/>
  <c r="E7" s="1"/>
  <c r="H20" i="21"/>
  <c r="I20" s="1"/>
  <c r="D20"/>
  <c r="E20" s="1"/>
  <c r="J25" i="22" l="1"/>
  <c r="J24" s="1"/>
  <c r="L24" s="1"/>
  <c r="J27"/>
  <c r="J26" s="1"/>
  <c r="L26" s="1"/>
  <c r="B163" i="6" s="1"/>
  <c r="E29" i="22"/>
  <c r="J29" s="1"/>
  <c r="J28" s="1"/>
  <c r="L28" s="1"/>
  <c r="J31"/>
  <c r="J30" s="1"/>
  <c r="L30" s="1"/>
  <c r="J9"/>
  <c r="J14"/>
  <c r="J12"/>
  <c r="E13"/>
  <c r="J13" s="1"/>
  <c r="J10"/>
  <c r="J23"/>
  <c r="J22" s="1"/>
  <c r="L22" s="1"/>
  <c r="E17"/>
  <c r="J17" s="1"/>
  <c r="J19"/>
  <c r="J18" s="1"/>
  <c r="L18" s="1"/>
  <c r="J7"/>
  <c r="J16"/>
  <c r="E8"/>
  <c r="J8" s="1"/>
  <c r="E21"/>
  <c r="J21" s="1"/>
  <c r="J20" s="1"/>
  <c r="L20" s="1"/>
  <c r="B141" i="6" s="1"/>
  <c r="J20" i="21"/>
  <c r="J19" s="1"/>
  <c r="L19" s="1"/>
  <c r="J6" i="22" l="1"/>
  <c r="L6" s="1"/>
  <c r="J11"/>
  <c r="L11" s="1"/>
  <c r="J15"/>
  <c r="L15" s="1"/>
  <c r="H13" i="21"/>
  <c r="I13" s="1"/>
  <c r="F13"/>
  <c r="C11"/>
  <c r="D11" s="1"/>
  <c r="E11" s="1"/>
  <c r="H14"/>
  <c r="I14" s="1"/>
  <c r="D14"/>
  <c r="E14" s="1"/>
  <c r="D13"/>
  <c r="E13" s="1"/>
  <c r="H11"/>
  <c r="I11" s="1"/>
  <c r="H10"/>
  <c r="I10" s="1"/>
  <c r="D10"/>
  <c r="E10" s="1"/>
  <c r="H18"/>
  <c r="I18" s="1"/>
  <c r="D18"/>
  <c r="E18" s="1"/>
  <c r="H16"/>
  <c r="I16" s="1"/>
  <c r="D16"/>
  <c r="E16" s="1"/>
  <c r="H8"/>
  <c r="I8" s="1"/>
  <c r="D8"/>
  <c r="E8" s="1"/>
  <c r="H7"/>
  <c r="I7" s="1"/>
  <c r="D7"/>
  <c r="E7" s="1"/>
  <c r="K6" i="20"/>
  <c r="K9"/>
  <c r="K13"/>
  <c r="K11"/>
  <c r="K7" i="19"/>
  <c r="K23"/>
  <c r="J13" i="21" l="1"/>
  <c r="J10"/>
  <c r="J14"/>
  <c r="J11"/>
  <c r="J7"/>
  <c r="J8"/>
  <c r="J16"/>
  <c r="J15" s="1"/>
  <c r="L15" s="1"/>
  <c r="B88" i="6" s="1"/>
  <c r="J18" i="21"/>
  <c r="J17" s="1"/>
  <c r="L17" s="1"/>
  <c r="K27" i="19"/>
  <c r="K29"/>
  <c r="K17"/>
  <c r="K25"/>
  <c r="K13"/>
  <c r="K19"/>
  <c r="K21"/>
  <c r="H14" i="20"/>
  <c r="I14" s="1"/>
  <c r="D14"/>
  <c r="E14" s="1"/>
  <c r="H12"/>
  <c r="I12" s="1"/>
  <c r="D12"/>
  <c r="E12" s="1"/>
  <c r="H10"/>
  <c r="I10" s="1"/>
  <c r="D10"/>
  <c r="H8"/>
  <c r="I8" s="1"/>
  <c r="D8"/>
  <c r="E8" s="1"/>
  <c r="H7"/>
  <c r="I7" s="1"/>
  <c r="D7"/>
  <c r="E7" s="1"/>
  <c r="J9" i="21" l="1"/>
  <c r="L9" s="1"/>
  <c r="J12"/>
  <c r="L12" s="1"/>
  <c r="J6"/>
  <c r="L6" s="1"/>
  <c r="B97" i="6" s="1"/>
  <c r="J14" i="20"/>
  <c r="J13" s="1"/>
  <c r="L13" s="1"/>
  <c r="J8"/>
  <c r="J7"/>
  <c r="E10"/>
  <c r="J10" s="1"/>
  <c r="J9" s="1"/>
  <c r="L9" s="1"/>
  <c r="B145" i="6" s="1"/>
  <c r="J12" i="20"/>
  <c r="J11" s="1"/>
  <c r="L11" s="1"/>
  <c r="G28" i="19"/>
  <c r="G26"/>
  <c r="H26" s="1"/>
  <c r="I26" s="1"/>
  <c r="C28"/>
  <c r="C26"/>
  <c r="D26" s="1"/>
  <c r="E26" s="1"/>
  <c r="H28"/>
  <c r="I28" s="1"/>
  <c r="D28"/>
  <c r="E28" s="1"/>
  <c r="H30"/>
  <c r="I30" s="1"/>
  <c r="C15"/>
  <c r="D15" s="1"/>
  <c r="E15" s="1"/>
  <c r="C14"/>
  <c r="D14" s="1"/>
  <c r="I11"/>
  <c r="H11"/>
  <c r="D11"/>
  <c r="E11" s="1"/>
  <c r="H9"/>
  <c r="I9" s="1"/>
  <c r="H10"/>
  <c r="I10" s="1"/>
  <c r="D9"/>
  <c r="E9" s="1"/>
  <c r="D10"/>
  <c r="E10" s="1"/>
  <c r="H16"/>
  <c r="I16" s="1"/>
  <c r="D16"/>
  <c r="E16" s="1"/>
  <c r="H15"/>
  <c r="I15" s="1"/>
  <c r="H14"/>
  <c r="I14" s="1"/>
  <c r="H12"/>
  <c r="I12" s="1"/>
  <c r="D12"/>
  <c r="E12" s="1"/>
  <c r="H8"/>
  <c r="I8" s="1"/>
  <c r="D8"/>
  <c r="H24"/>
  <c r="I24" s="1"/>
  <c r="D24"/>
  <c r="E24" s="1"/>
  <c r="H22"/>
  <c r="I22" s="1"/>
  <c r="D22"/>
  <c r="E22" s="1"/>
  <c r="D30"/>
  <c r="H20"/>
  <c r="I20" s="1"/>
  <c r="D20"/>
  <c r="E20" s="1"/>
  <c r="H18"/>
  <c r="I18" s="1"/>
  <c r="D18"/>
  <c r="E18" s="1"/>
  <c r="G32"/>
  <c r="H32" s="1"/>
  <c r="I32" s="1"/>
  <c r="C32"/>
  <c r="D32" s="1"/>
  <c r="E32" s="1"/>
  <c r="K21" i="18"/>
  <c r="K34" i="14"/>
  <c r="F20" i="18"/>
  <c r="J11" i="19" l="1"/>
  <c r="J6" i="20"/>
  <c r="L6" s="1"/>
  <c r="J28" i="19"/>
  <c r="J27" s="1"/>
  <c r="L27" s="1"/>
  <c r="B3" i="6" s="1"/>
  <c r="E14" i="19"/>
  <c r="J14" s="1"/>
  <c r="J15"/>
  <c r="J16"/>
  <c r="J10"/>
  <c r="J9"/>
  <c r="J32"/>
  <c r="J31" s="1"/>
  <c r="L31" s="1"/>
  <c r="E8"/>
  <c r="J8" s="1"/>
  <c r="J18"/>
  <c r="J17" s="1"/>
  <c r="L17" s="1"/>
  <c r="J24"/>
  <c r="J23" s="1"/>
  <c r="L23" s="1"/>
  <c r="J20"/>
  <c r="J19" s="1"/>
  <c r="L19" s="1"/>
  <c r="B22" i="6" s="1"/>
  <c r="J26" i="19"/>
  <c r="J25" s="1"/>
  <c r="L25" s="1"/>
  <c r="B130" i="6" s="1"/>
  <c r="J12" i="19"/>
  <c r="E30"/>
  <c r="J30" s="1"/>
  <c r="J29" s="1"/>
  <c r="L29" s="1"/>
  <c r="B138" i="6" s="1"/>
  <c r="J22" i="19"/>
  <c r="J21" s="1"/>
  <c r="L21" s="1"/>
  <c r="D23" i="18"/>
  <c r="H23"/>
  <c r="I23" s="1"/>
  <c r="D24"/>
  <c r="E24" s="1"/>
  <c r="H24"/>
  <c r="I24" s="1"/>
  <c r="H22"/>
  <c r="I22" s="1"/>
  <c r="D22"/>
  <c r="H20"/>
  <c r="I20" s="1"/>
  <c r="D20"/>
  <c r="H17"/>
  <c r="I17" s="1"/>
  <c r="D17"/>
  <c r="E17" s="1"/>
  <c r="H15"/>
  <c r="I15" s="1"/>
  <c r="D15"/>
  <c r="E15" s="1"/>
  <c r="H13"/>
  <c r="I13" s="1"/>
  <c r="D13"/>
  <c r="E13" s="1"/>
  <c r="H11"/>
  <c r="I11" s="1"/>
  <c r="D11"/>
  <c r="E11" s="1"/>
  <c r="H9"/>
  <c r="I9" s="1"/>
  <c r="D9"/>
  <c r="H7"/>
  <c r="I7" s="1"/>
  <c r="D7"/>
  <c r="K8" i="17"/>
  <c r="K6" i="14"/>
  <c r="J13" i="19" l="1"/>
  <c r="L13" s="1"/>
  <c r="J7"/>
  <c r="L7" s="1"/>
  <c r="J24" i="18"/>
  <c r="E23"/>
  <c r="J23" s="1"/>
  <c r="J17"/>
  <c r="J16" s="1"/>
  <c r="L16" s="1"/>
  <c r="J15"/>
  <c r="J14" s="1"/>
  <c r="L14" s="1"/>
  <c r="E22"/>
  <c r="J22" s="1"/>
  <c r="E20"/>
  <c r="J20" s="1"/>
  <c r="J13"/>
  <c r="J12" s="1"/>
  <c r="L12" s="1"/>
  <c r="E7"/>
  <c r="J7" s="1"/>
  <c r="J6" s="1"/>
  <c r="L6" s="1"/>
  <c r="E9"/>
  <c r="J9" s="1"/>
  <c r="J8" s="1"/>
  <c r="L8" s="1"/>
  <c r="J11"/>
  <c r="J10" s="1"/>
  <c r="L10" s="1"/>
  <c r="K32" i="14"/>
  <c r="K26"/>
  <c r="C25" i="17"/>
  <c r="J18" i="18" l="1"/>
  <c r="L18" s="1"/>
  <c r="B129" i="6" s="1"/>
  <c r="J21" i="18"/>
  <c r="L21" s="1"/>
  <c r="K24" i="17"/>
  <c r="G25" l="1"/>
  <c r="K41" i="16"/>
  <c r="H9" i="17" l="1"/>
  <c r="I9" s="1"/>
  <c r="H25"/>
  <c r="I25" s="1"/>
  <c r="G20"/>
  <c r="H20" s="1"/>
  <c r="I20" s="1"/>
  <c r="F20"/>
  <c r="G17"/>
  <c r="H17" s="1"/>
  <c r="I17" s="1"/>
  <c r="F17"/>
  <c r="G15"/>
  <c r="H15" s="1"/>
  <c r="I15" s="1"/>
  <c r="F15"/>
  <c r="C20"/>
  <c r="D20" s="1"/>
  <c r="E20" s="1"/>
  <c r="D17"/>
  <c r="E17" s="1"/>
  <c r="D15"/>
  <c r="E15" s="1"/>
  <c r="H13"/>
  <c r="I13" s="1"/>
  <c r="D13"/>
  <c r="E13" s="1"/>
  <c r="H11"/>
  <c r="I11" s="1"/>
  <c r="D11"/>
  <c r="E11" s="1"/>
  <c r="D9"/>
  <c r="H7"/>
  <c r="I7" s="1"/>
  <c r="D7"/>
  <c r="H26"/>
  <c r="I26" s="1"/>
  <c r="D26"/>
  <c r="D25"/>
  <c r="E25" s="1"/>
  <c r="H23"/>
  <c r="I23" s="1"/>
  <c r="D23"/>
  <c r="E23" s="1"/>
  <c r="H22"/>
  <c r="I22" s="1"/>
  <c r="D22"/>
  <c r="E22" s="1"/>
  <c r="H19"/>
  <c r="I19" s="1"/>
  <c r="D19"/>
  <c r="E19" s="1"/>
  <c r="J17" l="1"/>
  <c r="J16" s="1"/>
  <c r="L16" s="1"/>
  <c r="J11"/>
  <c r="J10" s="1"/>
  <c r="L10" s="1"/>
  <c r="J22"/>
  <c r="E9"/>
  <c r="J9" s="1"/>
  <c r="J8" s="1"/>
  <c r="L8" s="1"/>
  <c r="J19"/>
  <c r="J23"/>
  <c r="J20"/>
  <c r="J13"/>
  <c r="J12" s="1"/>
  <c r="L12" s="1"/>
  <c r="B10" i="6" s="1"/>
  <c r="J25" i="17"/>
  <c r="J15"/>
  <c r="J14" s="1"/>
  <c r="L14" s="1"/>
  <c r="B31" i="6" s="1"/>
  <c r="E26" i="17"/>
  <c r="J26" s="1"/>
  <c r="E7"/>
  <c r="J7" s="1"/>
  <c r="J6" s="1"/>
  <c r="L6" s="1"/>
  <c r="J24" l="1"/>
  <c r="L24" s="1"/>
  <c r="J21"/>
  <c r="L21" s="1"/>
  <c r="J18"/>
  <c r="L18" s="1"/>
  <c r="K43" i="16" l="1"/>
  <c r="K35" l="1"/>
  <c r="K6"/>
  <c r="K30"/>
  <c r="K33"/>
  <c r="K26"/>
  <c r="K37"/>
  <c r="K17"/>
  <c r="K12"/>
  <c r="K45" l="1"/>
  <c r="K39" l="1"/>
  <c r="K22" l="1"/>
  <c r="K11" i="13"/>
  <c r="K41" i="14" l="1"/>
  <c r="F21" i="16"/>
  <c r="H16"/>
  <c r="I16" s="1"/>
  <c r="D16"/>
  <c r="E16" s="1"/>
  <c r="H15"/>
  <c r="I15" s="1"/>
  <c r="D15"/>
  <c r="E15" s="1"/>
  <c r="H14"/>
  <c r="I14" s="1"/>
  <c r="D14"/>
  <c r="E14" s="1"/>
  <c r="H13"/>
  <c r="I13" s="1"/>
  <c r="D13"/>
  <c r="E13" s="1"/>
  <c r="F27"/>
  <c r="F25"/>
  <c r="C29"/>
  <c r="D29" s="1"/>
  <c r="E29" s="1"/>
  <c r="C24"/>
  <c r="D24" s="1"/>
  <c r="E24" s="1"/>
  <c r="C23"/>
  <c r="D23" s="1"/>
  <c r="E23" s="1"/>
  <c r="C31"/>
  <c r="D31" s="1"/>
  <c r="E31" s="1"/>
  <c r="H42"/>
  <c r="I42" s="1"/>
  <c r="C48"/>
  <c r="D48" s="1"/>
  <c r="E48" s="1"/>
  <c r="C46"/>
  <c r="D46" s="1"/>
  <c r="E46" s="1"/>
  <c r="C40"/>
  <c r="D40" s="1"/>
  <c r="E40" s="1"/>
  <c r="F38"/>
  <c r="H48"/>
  <c r="I48" s="1"/>
  <c r="H46"/>
  <c r="I46" s="1"/>
  <c r="H9"/>
  <c r="I9" s="1"/>
  <c r="D9"/>
  <c r="E9" s="1"/>
  <c r="H10"/>
  <c r="I10" s="1"/>
  <c r="D10"/>
  <c r="E10" s="1"/>
  <c r="H8"/>
  <c r="I8" s="1"/>
  <c r="D8"/>
  <c r="E8" s="1"/>
  <c r="H18"/>
  <c r="I18" s="1"/>
  <c r="D18"/>
  <c r="E18" s="1"/>
  <c r="H21"/>
  <c r="I21" s="1"/>
  <c r="D21"/>
  <c r="E21" s="1"/>
  <c r="H20"/>
  <c r="I20" s="1"/>
  <c r="D20"/>
  <c r="E20" s="1"/>
  <c r="H19"/>
  <c r="I19" s="1"/>
  <c r="D19"/>
  <c r="E19" s="1"/>
  <c r="H29"/>
  <c r="I29" s="1"/>
  <c r="H28"/>
  <c r="I28" s="1"/>
  <c r="D28"/>
  <c r="E28" s="1"/>
  <c r="H27"/>
  <c r="I27" s="1"/>
  <c r="D27"/>
  <c r="E27" s="1"/>
  <c r="H44"/>
  <c r="I44" s="1"/>
  <c r="D44"/>
  <c r="E44" s="1"/>
  <c r="D42"/>
  <c r="E42" s="1"/>
  <c r="H40"/>
  <c r="I40" s="1"/>
  <c r="H38"/>
  <c r="I38" s="1"/>
  <c r="D38"/>
  <c r="E38" s="1"/>
  <c r="H36"/>
  <c r="I36" s="1"/>
  <c r="D36"/>
  <c r="E36" s="1"/>
  <c r="H34"/>
  <c r="I34" s="1"/>
  <c r="D34"/>
  <c r="E34" s="1"/>
  <c r="H32"/>
  <c r="I32" s="1"/>
  <c r="D32"/>
  <c r="E32" s="1"/>
  <c r="H31"/>
  <c r="I31" s="1"/>
  <c r="H25"/>
  <c r="I25" s="1"/>
  <c r="D25"/>
  <c r="E25" s="1"/>
  <c r="H24"/>
  <c r="I24" s="1"/>
  <c r="H23"/>
  <c r="I23" s="1"/>
  <c r="J13" l="1"/>
  <c r="J14"/>
  <c r="J16"/>
  <c r="J15"/>
  <c r="J48"/>
  <c r="J47" s="1"/>
  <c r="L47" s="1"/>
  <c r="J46"/>
  <c r="J45" s="1"/>
  <c r="L45" s="1"/>
  <c r="B29" i="6" s="1"/>
  <c r="J8" i="16"/>
  <c r="J9"/>
  <c r="J10"/>
  <c r="J20"/>
  <c r="J27"/>
  <c r="J29"/>
  <c r="J19"/>
  <c r="J18"/>
  <c r="J21"/>
  <c r="J28"/>
  <c r="J25"/>
  <c r="J34"/>
  <c r="J33" s="1"/>
  <c r="L33" s="1"/>
  <c r="J36"/>
  <c r="J35" s="1"/>
  <c r="L35" s="1"/>
  <c r="J38"/>
  <c r="J37" s="1"/>
  <c r="L37" s="1"/>
  <c r="J44"/>
  <c r="J43" s="1"/>
  <c r="L43" s="1"/>
  <c r="J24"/>
  <c r="J32"/>
  <c r="J40"/>
  <c r="J39" s="1"/>
  <c r="L39" s="1"/>
  <c r="J23"/>
  <c r="J42"/>
  <c r="J41" s="1"/>
  <c r="L41" s="1"/>
  <c r="J31"/>
  <c r="J22" l="1"/>
  <c r="L22" s="1"/>
  <c r="J6"/>
  <c r="L6" s="1"/>
  <c r="B136" i="6" s="1"/>
  <c r="J17" i="16"/>
  <c r="L17" s="1"/>
  <c r="J26"/>
  <c r="L26" s="1"/>
  <c r="B105" i="6" s="1"/>
  <c r="J12" i="16"/>
  <c r="L12" s="1"/>
  <c r="B153" i="6" s="1"/>
  <c r="J30" i="16"/>
  <c r="L30" s="1"/>
  <c r="K29" i="14" l="1"/>
  <c r="K20" i="15" l="1"/>
  <c r="G9" l="1"/>
  <c r="H9" s="1"/>
  <c r="I9" s="1"/>
  <c r="C23"/>
  <c r="D23" s="1"/>
  <c r="G11"/>
  <c r="C12"/>
  <c r="D12" s="1"/>
  <c r="E12" s="1"/>
  <c r="C11"/>
  <c r="D11" s="1"/>
  <c r="E11" s="1"/>
  <c r="C9"/>
  <c r="D9" s="1"/>
  <c r="H27"/>
  <c r="I27" s="1"/>
  <c r="D27"/>
  <c r="E27" s="1"/>
  <c r="H25"/>
  <c r="I25" s="1"/>
  <c r="D25"/>
  <c r="E25" s="1"/>
  <c r="H23"/>
  <c r="I23" s="1"/>
  <c r="H21"/>
  <c r="I21" s="1"/>
  <c r="D21"/>
  <c r="E21" s="1"/>
  <c r="H15"/>
  <c r="I15" s="1"/>
  <c r="D15"/>
  <c r="E15" s="1"/>
  <c r="H14"/>
  <c r="I14" s="1"/>
  <c r="D14"/>
  <c r="H19"/>
  <c r="I19" s="1"/>
  <c r="D19"/>
  <c r="H17"/>
  <c r="I17" s="1"/>
  <c r="D17"/>
  <c r="H12"/>
  <c r="I12" s="1"/>
  <c r="H11"/>
  <c r="I11" s="1"/>
  <c r="H8"/>
  <c r="I8" s="1"/>
  <c r="D8"/>
  <c r="E8" s="1"/>
  <c r="H7"/>
  <c r="I7" s="1"/>
  <c r="D7"/>
  <c r="E7" s="1"/>
  <c r="K23" i="14"/>
  <c r="J8" i="15" l="1"/>
  <c r="J12"/>
  <c r="E14"/>
  <c r="J14" s="1"/>
  <c r="E23"/>
  <c r="J23" s="1"/>
  <c r="J22" s="1"/>
  <c r="L22" s="1"/>
  <c r="J7"/>
  <c r="J11"/>
  <c r="J15"/>
  <c r="J21"/>
  <c r="J20" s="1"/>
  <c r="L20" s="1"/>
  <c r="J25"/>
  <c r="J24" s="1"/>
  <c r="L24" s="1"/>
  <c r="J27"/>
  <c r="J26" s="1"/>
  <c r="L26" s="1"/>
  <c r="E9"/>
  <c r="J9" s="1"/>
  <c r="E17"/>
  <c r="J17" s="1"/>
  <c r="J16" s="1"/>
  <c r="L16" s="1"/>
  <c r="E19"/>
  <c r="J19" s="1"/>
  <c r="J6" l="1"/>
  <c r="L6" s="1"/>
  <c r="J13"/>
  <c r="L13" s="1"/>
  <c r="J10"/>
  <c r="L10" s="1"/>
  <c r="J18"/>
  <c r="L18" s="1"/>
  <c r="G39" i="14"/>
  <c r="H39" s="1"/>
  <c r="I39" s="1"/>
  <c r="C39"/>
  <c r="D39" s="1"/>
  <c r="G21"/>
  <c r="C21"/>
  <c r="E39" l="1"/>
  <c r="J39" s="1"/>
  <c r="H31"/>
  <c r="I31" s="1"/>
  <c r="H30"/>
  <c r="I30" s="1"/>
  <c r="H24"/>
  <c r="I24" s="1"/>
  <c r="H14"/>
  <c r="I14" s="1"/>
  <c r="H37"/>
  <c r="I37" s="1"/>
  <c r="D37"/>
  <c r="E37" s="1"/>
  <c r="H28"/>
  <c r="I28" s="1"/>
  <c r="D28"/>
  <c r="E28" s="1"/>
  <c r="H27"/>
  <c r="I27" s="1"/>
  <c r="D27"/>
  <c r="E27" s="1"/>
  <c r="D31"/>
  <c r="E31" s="1"/>
  <c r="D30"/>
  <c r="E30" s="1"/>
  <c r="H25"/>
  <c r="I25" s="1"/>
  <c r="D25"/>
  <c r="D24"/>
  <c r="E24" s="1"/>
  <c r="H21"/>
  <c r="I21" s="1"/>
  <c r="D21"/>
  <c r="H9"/>
  <c r="I9" s="1"/>
  <c r="D9"/>
  <c r="E9" s="1"/>
  <c r="H8"/>
  <c r="I8" s="1"/>
  <c r="D8"/>
  <c r="E8" s="1"/>
  <c r="H18"/>
  <c r="I18" s="1"/>
  <c r="D18"/>
  <c r="E18" s="1"/>
  <c r="H16"/>
  <c r="I16" s="1"/>
  <c r="D16"/>
  <c r="H15"/>
  <c r="I15" s="1"/>
  <c r="D15"/>
  <c r="E15" s="1"/>
  <c r="D14"/>
  <c r="E14" s="1"/>
  <c r="H12"/>
  <c r="I12" s="1"/>
  <c r="D12"/>
  <c r="E12" s="1"/>
  <c r="H11"/>
  <c r="I11" s="1"/>
  <c r="D11"/>
  <c r="E11" s="1"/>
  <c r="H7"/>
  <c r="I7" s="1"/>
  <c r="D7"/>
  <c r="E7" s="1"/>
  <c r="H42"/>
  <c r="I42" s="1"/>
  <c r="D42"/>
  <c r="E42" s="1"/>
  <c r="H35"/>
  <c r="I35" s="1"/>
  <c r="D35"/>
  <c r="H33"/>
  <c r="I33" s="1"/>
  <c r="D33"/>
  <c r="J14" l="1"/>
  <c r="J8"/>
  <c r="E21"/>
  <c r="J21" s="1"/>
  <c r="J30"/>
  <c r="J27"/>
  <c r="J37"/>
  <c r="J36" s="1"/>
  <c r="L36" s="1"/>
  <c r="J28"/>
  <c r="J31"/>
  <c r="J24"/>
  <c r="E25"/>
  <c r="J25" s="1"/>
  <c r="J9"/>
  <c r="J42"/>
  <c r="J41" s="1"/>
  <c r="L41" s="1"/>
  <c r="B131" i="6" s="1"/>
  <c r="J12" i="14"/>
  <c r="E16"/>
  <c r="J16" s="1"/>
  <c r="J18"/>
  <c r="J7"/>
  <c r="J11"/>
  <c r="J15"/>
  <c r="E33"/>
  <c r="J33" s="1"/>
  <c r="E35"/>
  <c r="J35" s="1"/>
  <c r="J34" s="1"/>
  <c r="L34" s="1"/>
  <c r="J32" l="1"/>
  <c r="L32" s="1"/>
  <c r="J38"/>
  <c r="L38" s="1"/>
  <c r="J6"/>
  <c r="L6" s="1"/>
  <c r="J13"/>
  <c r="L13" s="1"/>
  <c r="J29"/>
  <c r="L29" s="1"/>
  <c r="J20"/>
  <c r="L20" s="1"/>
  <c r="J26"/>
  <c r="L26" s="1"/>
  <c r="J17"/>
  <c r="J23"/>
  <c r="L23" s="1"/>
  <c r="B19" i="6" s="1"/>
  <c r="L17" i="14" l="1"/>
  <c r="B6" i="6" s="1"/>
  <c r="H13" i="13"/>
  <c r="I13" s="1"/>
  <c r="H14"/>
  <c r="I14" s="1"/>
  <c r="H12"/>
  <c r="I12" s="1"/>
  <c r="H8"/>
  <c r="I8" s="1"/>
  <c r="H16"/>
  <c r="I16" s="1"/>
  <c r="D16"/>
  <c r="E16" s="1"/>
  <c r="D14"/>
  <c r="E14" s="1"/>
  <c r="D13"/>
  <c r="E13" s="1"/>
  <c r="D12"/>
  <c r="E12" s="1"/>
  <c r="H10"/>
  <c r="I10" s="1"/>
  <c r="D10"/>
  <c r="E10" s="1"/>
  <c r="H9"/>
  <c r="I9" s="1"/>
  <c r="D9"/>
  <c r="E9" s="1"/>
  <c r="D8"/>
  <c r="E8" s="1"/>
  <c r="H7"/>
  <c r="I7" s="1"/>
  <c r="D7"/>
  <c r="E7" s="1"/>
  <c r="K12" i="12"/>
  <c r="J10" i="13" l="1"/>
  <c r="J8"/>
  <c r="J12"/>
  <c r="J14"/>
  <c r="J7"/>
  <c r="J9"/>
  <c r="J13"/>
  <c r="J16"/>
  <c r="J15" s="1"/>
  <c r="J6" l="1"/>
  <c r="J11"/>
  <c r="L11" s="1"/>
  <c r="L15"/>
  <c r="B82" i="6" s="1"/>
  <c r="H13" i="12" l="1"/>
  <c r="I13" s="1"/>
  <c r="K10"/>
  <c r="K22" i="9" l="1"/>
  <c r="K16" l="1"/>
  <c r="F11" i="12" l="1"/>
  <c r="F9"/>
  <c r="H14"/>
  <c r="I14" s="1"/>
  <c r="H15"/>
  <c r="I15" s="1"/>
  <c r="H16"/>
  <c r="I16" s="1"/>
  <c r="G23"/>
  <c r="H23" s="1"/>
  <c r="I23" s="1"/>
  <c r="G22"/>
  <c r="H22" s="1"/>
  <c r="I22" s="1"/>
  <c r="F22"/>
  <c r="F16"/>
  <c r="G7"/>
  <c r="H7" s="1"/>
  <c r="I7" s="1"/>
  <c r="C7"/>
  <c r="D7" s="1"/>
  <c r="E7" s="1"/>
  <c r="H11"/>
  <c r="I11" s="1"/>
  <c r="D11"/>
  <c r="E11" s="1"/>
  <c r="H20"/>
  <c r="I20" s="1"/>
  <c r="D20"/>
  <c r="E20" s="1"/>
  <c r="H19"/>
  <c r="I19" s="1"/>
  <c r="D19"/>
  <c r="E19" s="1"/>
  <c r="H18"/>
  <c r="I18" s="1"/>
  <c r="D18"/>
  <c r="E18" s="1"/>
  <c r="D23"/>
  <c r="E23" s="1"/>
  <c r="D22"/>
  <c r="D16"/>
  <c r="E16" s="1"/>
  <c r="D15"/>
  <c r="E15" s="1"/>
  <c r="D14"/>
  <c r="E14" s="1"/>
  <c r="D13"/>
  <c r="E13" s="1"/>
  <c r="H9"/>
  <c r="I9" s="1"/>
  <c r="D9"/>
  <c r="E9" s="1"/>
  <c r="J11" l="1"/>
  <c r="J10" s="1"/>
  <c r="L10" s="1"/>
  <c r="J23"/>
  <c r="J14"/>
  <c r="J9"/>
  <c r="J8" s="1"/>
  <c r="L8" s="1"/>
  <c r="B71" i="6" s="1"/>
  <c r="J16" i="12"/>
  <c r="J18"/>
  <c r="J20"/>
  <c r="J13"/>
  <c r="J7"/>
  <c r="J6" s="1"/>
  <c r="L6" s="1"/>
  <c r="B132" i="6" s="1"/>
  <c r="J15" i="12"/>
  <c r="J19"/>
  <c r="E22"/>
  <c r="J22" s="1"/>
  <c r="J21" l="1"/>
  <c r="L21" s="1"/>
  <c r="J12"/>
  <c r="L12" s="1"/>
  <c r="B99" i="6" s="1"/>
  <c r="J17" i="12"/>
  <c r="L17" s="1"/>
  <c r="K42" i="11" l="1"/>
  <c r="H43"/>
  <c r="I43" s="1"/>
  <c r="H47"/>
  <c r="I47" s="1"/>
  <c r="H48"/>
  <c r="I48" s="1"/>
  <c r="H49"/>
  <c r="I49" s="1"/>
  <c r="H50"/>
  <c r="I50" s="1"/>
  <c r="H51"/>
  <c r="I51" s="1"/>
  <c r="G29"/>
  <c r="H29" s="1"/>
  <c r="I29" s="1"/>
  <c r="G25"/>
  <c r="H25" s="1"/>
  <c r="I25" s="1"/>
  <c r="H28"/>
  <c r="I28" s="1"/>
  <c r="D28"/>
  <c r="H27"/>
  <c r="I27" s="1"/>
  <c r="D27"/>
  <c r="E27" s="1"/>
  <c r="D25"/>
  <c r="E25" s="1"/>
  <c r="G16"/>
  <c r="H16" s="1"/>
  <c r="I16" s="1"/>
  <c r="H22"/>
  <c r="I22" s="1"/>
  <c r="D22"/>
  <c r="E22" s="1"/>
  <c r="H21"/>
  <c r="I21" s="1"/>
  <c r="D21"/>
  <c r="E21" s="1"/>
  <c r="H20"/>
  <c r="I20" s="1"/>
  <c r="D20"/>
  <c r="E20" s="1"/>
  <c r="H19"/>
  <c r="I19" s="1"/>
  <c r="D19"/>
  <c r="E19" s="1"/>
  <c r="H18"/>
  <c r="I18" s="1"/>
  <c r="D18"/>
  <c r="E18" s="1"/>
  <c r="D11"/>
  <c r="E11" s="1"/>
  <c r="H11"/>
  <c r="I11" s="1"/>
  <c r="H15"/>
  <c r="I15" s="1"/>
  <c r="D15"/>
  <c r="E15" s="1"/>
  <c r="H14"/>
  <c r="I14" s="1"/>
  <c r="D14"/>
  <c r="E14" s="1"/>
  <c r="H13"/>
  <c r="I13" s="1"/>
  <c r="D13"/>
  <c r="E13" s="1"/>
  <c r="H12"/>
  <c r="I12" s="1"/>
  <c r="D12"/>
  <c r="E12" s="1"/>
  <c r="D16"/>
  <c r="E16" s="1"/>
  <c r="D29"/>
  <c r="E29" s="1"/>
  <c r="H24"/>
  <c r="I24" s="1"/>
  <c r="D24"/>
  <c r="H9"/>
  <c r="I9" s="1"/>
  <c r="D9"/>
  <c r="E9" s="1"/>
  <c r="G34"/>
  <c r="H34" s="1"/>
  <c r="I34" s="1"/>
  <c r="G33"/>
  <c r="H33" s="1"/>
  <c r="I33" s="1"/>
  <c r="F33"/>
  <c r="C34"/>
  <c r="D34" s="1"/>
  <c r="E34" s="1"/>
  <c r="C33"/>
  <c r="D33" s="1"/>
  <c r="E33" s="1"/>
  <c r="G38"/>
  <c r="H38" s="1"/>
  <c r="I38" s="1"/>
  <c r="F38"/>
  <c r="C38"/>
  <c r="D38" s="1"/>
  <c r="H41"/>
  <c r="I41" s="1"/>
  <c r="D41"/>
  <c r="E41" s="1"/>
  <c r="H40"/>
  <c r="I40" s="1"/>
  <c r="D40"/>
  <c r="E40" s="1"/>
  <c r="H39"/>
  <c r="I39" s="1"/>
  <c r="D39"/>
  <c r="G46"/>
  <c r="H46" s="1"/>
  <c r="I46" s="1"/>
  <c r="H52"/>
  <c r="I52" s="1"/>
  <c r="D50"/>
  <c r="E50" s="1"/>
  <c r="D51"/>
  <c r="E51" s="1"/>
  <c r="D52"/>
  <c r="E52" s="1"/>
  <c r="D49"/>
  <c r="E49" s="1"/>
  <c r="D48"/>
  <c r="E48" s="1"/>
  <c r="D47"/>
  <c r="D46"/>
  <c r="H44"/>
  <c r="I44" s="1"/>
  <c r="D44"/>
  <c r="E44" s="1"/>
  <c r="D43"/>
  <c r="E43" s="1"/>
  <c r="H37"/>
  <c r="I37" s="1"/>
  <c r="D37"/>
  <c r="E37" s="1"/>
  <c r="H36"/>
  <c r="I36" s="1"/>
  <c r="D36"/>
  <c r="E36" s="1"/>
  <c r="H31"/>
  <c r="I31" s="1"/>
  <c r="D31"/>
  <c r="E31" s="1"/>
  <c r="H7"/>
  <c r="I7" s="1"/>
  <c r="D7"/>
  <c r="E7" s="1"/>
  <c r="J11" l="1"/>
  <c r="J25"/>
  <c r="E28"/>
  <c r="J28" s="1"/>
  <c r="J27"/>
  <c r="J20"/>
  <c r="J21"/>
  <c r="J18"/>
  <c r="J19"/>
  <c r="J22"/>
  <c r="J44"/>
  <c r="J14"/>
  <c r="E24"/>
  <c r="J24" s="1"/>
  <c r="J13"/>
  <c r="J12"/>
  <c r="J15"/>
  <c r="J16"/>
  <c r="J29"/>
  <c r="J50"/>
  <c r="J51"/>
  <c r="J52"/>
  <c r="J9"/>
  <c r="J8" s="1"/>
  <c r="L8" s="1"/>
  <c r="J34"/>
  <c r="J37"/>
  <c r="J40"/>
  <c r="J41"/>
  <c r="E39"/>
  <c r="J39" s="1"/>
  <c r="J33"/>
  <c r="J36"/>
  <c r="J43"/>
  <c r="E46"/>
  <c r="J46" s="1"/>
  <c r="E47"/>
  <c r="J47" s="1"/>
  <c r="J48"/>
  <c r="J31"/>
  <c r="J30" s="1"/>
  <c r="L30" s="1"/>
  <c r="B110" i="6" s="1"/>
  <c r="J7" i="11"/>
  <c r="J6" s="1"/>
  <c r="L6" s="1"/>
  <c r="B160" i="6" s="1"/>
  <c r="J49" i="11"/>
  <c r="E38"/>
  <c r="J38" s="1"/>
  <c r="J26" l="1"/>
  <c r="L26" s="1"/>
  <c r="B116" i="6" s="1"/>
  <c r="J23" i="11"/>
  <c r="L23" s="1"/>
  <c r="J17"/>
  <c r="L17" s="1"/>
  <c r="B73" i="6" s="1"/>
  <c r="J10" i="11"/>
  <c r="L10" s="1"/>
  <c r="J42"/>
  <c r="L42" s="1"/>
  <c r="J32"/>
  <c r="L32" s="1"/>
  <c r="J35"/>
  <c r="L35" s="1"/>
  <c r="J45"/>
  <c r="L45" s="1"/>
  <c r="K16" i="10" l="1"/>
  <c r="K10" i="9"/>
  <c r="K37" l="1"/>
  <c r="K33" l="1"/>
  <c r="K14"/>
  <c r="K8"/>
  <c r="F7"/>
  <c r="C17" i="10" l="1"/>
  <c r="D17" s="1"/>
  <c r="F15"/>
  <c r="G14"/>
  <c r="H14" s="1"/>
  <c r="I14" s="1"/>
  <c r="G9"/>
  <c r="H9" s="1"/>
  <c r="I9" s="1"/>
  <c r="C9"/>
  <c r="D9" s="1"/>
  <c r="C7"/>
  <c r="D7" s="1"/>
  <c r="E7" s="1"/>
  <c r="H23"/>
  <c r="I23" s="1"/>
  <c r="D23"/>
  <c r="H22"/>
  <c r="I22" s="1"/>
  <c r="D22"/>
  <c r="H21"/>
  <c r="I21" s="1"/>
  <c r="D21"/>
  <c r="H20"/>
  <c r="I20" s="1"/>
  <c r="D20"/>
  <c r="H18"/>
  <c r="I18" s="1"/>
  <c r="D18"/>
  <c r="H17"/>
  <c r="I17" s="1"/>
  <c r="H15"/>
  <c r="I15" s="1"/>
  <c r="D15"/>
  <c r="E15" s="1"/>
  <c r="D14"/>
  <c r="E14" s="1"/>
  <c r="H13"/>
  <c r="I13" s="1"/>
  <c r="D13"/>
  <c r="E13" s="1"/>
  <c r="H11"/>
  <c r="I11" s="1"/>
  <c r="D11"/>
  <c r="E11" s="1"/>
  <c r="H7"/>
  <c r="I7" s="1"/>
  <c r="J7" l="1"/>
  <c r="J6" s="1"/>
  <c r="L6" s="1"/>
  <c r="E9"/>
  <c r="J9" s="1"/>
  <c r="J8" s="1"/>
  <c r="L8" s="1"/>
  <c r="J13"/>
  <c r="J15"/>
  <c r="E17"/>
  <c r="J17" s="1"/>
  <c r="E21"/>
  <c r="J21" s="1"/>
  <c r="E23"/>
  <c r="J23" s="1"/>
  <c r="J11"/>
  <c r="J10" s="1"/>
  <c r="L10" s="1"/>
  <c r="B76" i="6" s="1"/>
  <c r="J14" i="10"/>
  <c r="E18"/>
  <c r="E20"/>
  <c r="J20" s="1"/>
  <c r="E22"/>
  <c r="J22" s="1"/>
  <c r="J19" l="1"/>
  <c r="L19" s="1"/>
  <c r="J16"/>
  <c r="L16" s="1"/>
  <c r="J12"/>
  <c r="L12" s="1"/>
  <c r="K29" i="9" l="1"/>
  <c r="H38" l="1"/>
  <c r="I38" s="1"/>
  <c r="G36"/>
  <c r="H36" s="1"/>
  <c r="I36" s="1"/>
  <c r="F21"/>
  <c r="H9"/>
  <c r="I9" s="1"/>
  <c r="H7"/>
  <c r="I7" s="1"/>
  <c r="G19"/>
  <c r="H19" s="1"/>
  <c r="I19" s="1"/>
  <c r="F19"/>
  <c r="G17"/>
  <c r="H17" s="1"/>
  <c r="I17" s="1"/>
  <c r="G15"/>
  <c r="H15" s="1"/>
  <c r="I15" s="1"/>
  <c r="F15"/>
  <c r="G13"/>
  <c r="H13" s="1"/>
  <c r="I13" s="1"/>
  <c r="F13"/>
  <c r="C19"/>
  <c r="D19" s="1"/>
  <c r="E19" s="1"/>
  <c r="C15"/>
  <c r="D15" s="1"/>
  <c r="E15" s="1"/>
  <c r="C13"/>
  <c r="D13" s="1"/>
  <c r="E13" s="1"/>
  <c r="D42"/>
  <c r="E42" s="1"/>
  <c r="H42"/>
  <c r="I42" s="1"/>
  <c r="H32"/>
  <c r="I32" s="1"/>
  <c r="D32"/>
  <c r="E32" s="1"/>
  <c r="H31"/>
  <c r="I31" s="1"/>
  <c r="D31"/>
  <c r="E31" s="1"/>
  <c r="H30"/>
  <c r="I30" s="1"/>
  <c r="D30"/>
  <c r="E30" s="1"/>
  <c r="D36"/>
  <c r="E36" s="1"/>
  <c r="H35"/>
  <c r="I35" s="1"/>
  <c r="D35"/>
  <c r="E35" s="1"/>
  <c r="H34"/>
  <c r="I34" s="1"/>
  <c r="D34"/>
  <c r="E34" s="1"/>
  <c r="H28"/>
  <c r="I28" s="1"/>
  <c r="D28"/>
  <c r="E28" s="1"/>
  <c r="H27"/>
  <c r="I27" s="1"/>
  <c r="D27"/>
  <c r="E27" s="1"/>
  <c r="H26"/>
  <c r="I26" s="1"/>
  <c r="D26"/>
  <c r="E26" s="1"/>
  <c r="D17"/>
  <c r="E17" s="1"/>
  <c r="H21"/>
  <c r="I21" s="1"/>
  <c r="D21"/>
  <c r="H41"/>
  <c r="I41" s="1"/>
  <c r="D41"/>
  <c r="H40"/>
  <c r="I40" s="1"/>
  <c r="D40"/>
  <c r="E40" s="1"/>
  <c r="H39"/>
  <c r="I39" s="1"/>
  <c r="D39"/>
  <c r="D38"/>
  <c r="E38" s="1"/>
  <c r="H24"/>
  <c r="I24" s="1"/>
  <c r="D24"/>
  <c r="E24" s="1"/>
  <c r="H23"/>
  <c r="I23" s="1"/>
  <c r="D23"/>
  <c r="E23" s="1"/>
  <c r="H11"/>
  <c r="I11" s="1"/>
  <c r="D11"/>
  <c r="E11" s="1"/>
  <c r="D9"/>
  <c r="E9" s="1"/>
  <c r="D7"/>
  <c r="J15" l="1"/>
  <c r="J14" s="1"/>
  <c r="L14" s="1"/>
  <c r="J9"/>
  <c r="J8" s="1"/>
  <c r="L8" s="1"/>
  <c r="B126" i="6" s="1"/>
  <c r="J13" i="9"/>
  <c r="J12" s="1"/>
  <c r="L12" s="1"/>
  <c r="J11"/>
  <c r="J10" s="1"/>
  <c r="L10" s="1"/>
  <c r="B61" i="6" s="1"/>
  <c r="J42" i="9"/>
  <c r="J17"/>
  <c r="J16" s="1"/>
  <c r="L16" s="1"/>
  <c r="J26"/>
  <c r="J28"/>
  <c r="J35"/>
  <c r="J30"/>
  <c r="J32"/>
  <c r="J31"/>
  <c r="J34"/>
  <c r="J36"/>
  <c r="J27"/>
  <c r="E21"/>
  <c r="J21" s="1"/>
  <c r="J20" s="1"/>
  <c r="L20" s="1"/>
  <c r="B9" i="6" s="1"/>
  <c r="J23" i="9"/>
  <c r="E39"/>
  <c r="J39" s="1"/>
  <c r="E41"/>
  <c r="J41" s="1"/>
  <c r="J19"/>
  <c r="J18" s="1"/>
  <c r="L18" s="1"/>
  <c r="B108" i="6" s="1"/>
  <c r="J24" i="9"/>
  <c r="J38"/>
  <c r="J40"/>
  <c r="E7"/>
  <c r="J7" s="1"/>
  <c r="J6" s="1"/>
  <c r="L6" s="1"/>
  <c r="K6" i="8"/>
  <c r="K14"/>
  <c r="J37" i="9" l="1"/>
  <c r="L37" s="1"/>
  <c r="B63" i="6" s="1"/>
  <c r="J29" i="9"/>
  <c r="J22"/>
  <c r="L22" s="1"/>
  <c r="B143" i="6" s="1"/>
  <c r="J33" i="9"/>
  <c r="L33" s="1"/>
  <c r="B115" i="6" s="1"/>
  <c r="J25" i="9"/>
  <c r="K21" i="8"/>
  <c r="L10" l="1"/>
  <c r="L29" i="9" l="1"/>
  <c r="L25"/>
  <c r="K16" i="8"/>
  <c r="H9" l="1"/>
  <c r="I9" s="1"/>
  <c r="F7"/>
  <c r="D7"/>
  <c r="E7" s="1"/>
  <c r="H7"/>
  <c r="I7" s="1"/>
  <c r="H25"/>
  <c r="I25" s="1"/>
  <c r="D25"/>
  <c r="H24"/>
  <c r="I24" s="1"/>
  <c r="D24"/>
  <c r="H23"/>
  <c r="I23" s="1"/>
  <c r="D23"/>
  <c r="E23" s="1"/>
  <c r="H22"/>
  <c r="I22" s="1"/>
  <c r="D22"/>
  <c r="E22" s="1"/>
  <c r="H20"/>
  <c r="I20" s="1"/>
  <c r="D20"/>
  <c r="E20" s="1"/>
  <c r="H19"/>
  <c r="I19" s="1"/>
  <c r="D19"/>
  <c r="E19" s="1"/>
  <c r="H17"/>
  <c r="I17" s="1"/>
  <c r="D17"/>
  <c r="E17" s="1"/>
  <c r="H15"/>
  <c r="I15" s="1"/>
  <c r="D15"/>
  <c r="E15" s="1"/>
  <c r="H13"/>
  <c r="I13" s="1"/>
  <c r="D13"/>
  <c r="E13" s="1"/>
  <c r="H11"/>
  <c r="I11" s="1"/>
  <c r="D11"/>
  <c r="D9"/>
  <c r="E9" s="1"/>
  <c r="J7" l="1"/>
  <c r="J6" s="1"/>
  <c r="L6" s="1"/>
  <c r="J13"/>
  <c r="J12" s="1"/>
  <c r="L12" s="1"/>
  <c r="J17"/>
  <c r="J16" s="1"/>
  <c r="L16" s="1"/>
  <c r="J19"/>
  <c r="J15"/>
  <c r="J14" s="1"/>
  <c r="L14" s="1"/>
  <c r="J22"/>
  <c r="L8"/>
  <c r="B47" i="6" s="1"/>
  <c r="E11" i="8"/>
  <c r="E25"/>
  <c r="J25" s="1"/>
  <c r="J20"/>
  <c r="J23"/>
  <c r="E24"/>
  <c r="J24" s="1"/>
  <c r="K24" i="7"/>
  <c r="J18" i="8" l="1"/>
  <c r="L18" s="1"/>
  <c r="J21"/>
  <c r="L21" s="1"/>
  <c r="K20" i="7"/>
  <c r="K34" l="1"/>
  <c r="K51" l="1"/>
  <c r="K60"/>
  <c r="K38"/>
  <c r="K22"/>
  <c r="L14"/>
  <c r="H45" l="1"/>
  <c r="H39" l="1"/>
  <c r="G59"/>
  <c r="G58"/>
  <c r="G50"/>
  <c r="G42"/>
  <c r="G32"/>
  <c r="G29"/>
  <c r="G70"/>
  <c r="F69"/>
  <c r="F49"/>
  <c r="G47"/>
  <c r="G43"/>
  <c r="F41"/>
  <c r="G33"/>
  <c r="F28"/>
  <c r="C70"/>
  <c r="D70" s="1"/>
  <c r="C59"/>
  <c r="C50"/>
  <c r="C47"/>
  <c r="C43"/>
  <c r="C42"/>
  <c r="C33"/>
  <c r="C32"/>
  <c r="C29"/>
  <c r="D29" s="1"/>
  <c r="D64"/>
  <c r="E64" s="1"/>
  <c r="H64"/>
  <c r="I64" s="1"/>
  <c r="D65"/>
  <c r="E65" s="1"/>
  <c r="H65"/>
  <c r="I65" s="1"/>
  <c r="D66"/>
  <c r="E66" s="1"/>
  <c r="H66"/>
  <c r="I66" s="1"/>
  <c r="D67"/>
  <c r="E67" s="1"/>
  <c r="H67"/>
  <c r="I67" s="1"/>
  <c r="D68"/>
  <c r="E68" s="1"/>
  <c r="H68"/>
  <c r="I68" s="1"/>
  <c r="J67" l="1"/>
  <c r="J65"/>
  <c r="J68"/>
  <c r="J66"/>
  <c r="J64"/>
  <c r="H11"/>
  <c r="H15"/>
  <c r="H19"/>
  <c r="H21"/>
  <c r="H23"/>
  <c r="I23" s="1"/>
  <c r="H25"/>
  <c r="H26"/>
  <c r="H31"/>
  <c r="H32"/>
  <c r="H33"/>
  <c r="H28"/>
  <c r="H29"/>
  <c r="H35"/>
  <c r="H36"/>
  <c r="H37"/>
  <c r="H40"/>
  <c r="H41"/>
  <c r="H42"/>
  <c r="H43"/>
  <c r="H46"/>
  <c r="H47"/>
  <c r="H49"/>
  <c r="H50"/>
  <c r="H52"/>
  <c r="H53"/>
  <c r="H54"/>
  <c r="H56"/>
  <c r="H57"/>
  <c r="H58"/>
  <c r="H59"/>
  <c r="H61"/>
  <c r="H62"/>
  <c r="H63"/>
  <c r="H69"/>
  <c r="H70"/>
  <c r="I70" s="1"/>
  <c r="G17"/>
  <c r="H17" s="1"/>
  <c r="G13"/>
  <c r="H13" s="1"/>
  <c r="G9"/>
  <c r="H9" s="1"/>
  <c r="F15"/>
  <c r="C13"/>
  <c r="C9"/>
  <c r="D23"/>
  <c r="E23" s="1"/>
  <c r="I9" l="1"/>
  <c r="J23"/>
  <c r="I69"/>
  <c r="D69"/>
  <c r="I63"/>
  <c r="D63"/>
  <c r="I62"/>
  <c r="D62"/>
  <c r="I61"/>
  <c r="D61"/>
  <c r="I59"/>
  <c r="D59"/>
  <c r="E59" s="1"/>
  <c r="I58"/>
  <c r="D58"/>
  <c r="E58" s="1"/>
  <c r="I57"/>
  <c r="D57"/>
  <c r="E57" s="1"/>
  <c r="I56"/>
  <c r="D56"/>
  <c r="I54"/>
  <c r="D54"/>
  <c r="E54" s="1"/>
  <c r="I53"/>
  <c r="D53"/>
  <c r="E53" s="1"/>
  <c r="I52"/>
  <c r="D52"/>
  <c r="E52" s="1"/>
  <c r="I50"/>
  <c r="D50"/>
  <c r="I49"/>
  <c r="D49"/>
  <c r="E49" s="1"/>
  <c r="I47"/>
  <c r="D47"/>
  <c r="E47" s="1"/>
  <c r="I46"/>
  <c r="D46"/>
  <c r="E46" s="1"/>
  <c r="I45"/>
  <c r="D45"/>
  <c r="I43"/>
  <c r="D43"/>
  <c r="E43" s="1"/>
  <c r="I42"/>
  <c r="D42"/>
  <c r="E42" s="1"/>
  <c r="I41"/>
  <c r="D41"/>
  <c r="E41" s="1"/>
  <c r="I40"/>
  <c r="D40"/>
  <c r="E40" s="1"/>
  <c r="I39"/>
  <c r="D39"/>
  <c r="E39" s="1"/>
  <c r="I37"/>
  <c r="D37"/>
  <c r="E37" s="1"/>
  <c r="I36"/>
  <c r="D36"/>
  <c r="E36" s="1"/>
  <c r="I35"/>
  <c r="D35"/>
  <c r="E35" s="1"/>
  <c r="I29"/>
  <c r="I28"/>
  <c r="D28"/>
  <c r="I33"/>
  <c r="D33"/>
  <c r="I32"/>
  <c r="D32"/>
  <c r="I31"/>
  <c r="D31"/>
  <c r="I26"/>
  <c r="D26"/>
  <c r="I25"/>
  <c r="D25"/>
  <c r="I21"/>
  <c r="D21"/>
  <c r="I19"/>
  <c r="D19"/>
  <c r="E19" s="1"/>
  <c r="I17"/>
  <c r="D17"/>
  <c r="E17" s="1"/>
  <c r="I15"/>
  <c r="D15"/>
  <c r="I13"/>
  <c r="D13"/>
  <c r="I11"/>
  <c r="D11"/>
  <c r="D9"/>
  <c r="E9" s="1"/>
  <c r="E61" l="1"/>
  <c r="J61" s="1"/>
  <c r="J9"/>
  <c r="J8" s="1"/>
  <c r="L8" s="1"/>
  <c r="B55" i="6" s="1"/>
  <c r="J47" i="7"/>
  <c r="J35"/>
  <c r="E32"/>
  <c r="J32" s="1"/>
  <c r="E45"/>
  <c r="J45" s="1"/>
  <c r="E11"/>
  <c r="J11" s="1"/>
  <c r="J10" s="1"/>
  <c r="L10" s="1"/>
  <c r="J22"/>
  <c r="L22" s="1"/>
  <c r="E15"/>
  <c r="J15" s="1"/>
  <c r="J17"/>
  <c r="J16" s="1"/>
  <c r="L16" s="1"/>
  <c r="B156" i="6" s="1"/>
  <c r="J19" i="7"/>
  <c r="J18" s="1"/>
  <c r="L18" s="1"/>
  <c r="J36"/>
  <c r="J37"/>
  <c r="J39"/>
  <c r="J42"/>
  <c r="J43"/>
  <c r="J46"/>
  <c r="J54"/>
  <c r="J58"/>
  <c r="E13"/>
  <c r="J13" s="1"/>
  <c r="J12" s="1"/>
  <c r="L12" s="1"/>
  <c r="B17" i="6" s="1"/>
  <c r="E21" i="7"/>
  <c r="J21" s="1"/>
  <c r="J20" s="1"/>
  <c r="L20" s="1"/>
  <c r="B23" i="6" s="1"/>
  <c r="E25" i="7"/>
  <c r="J25" s="1"/>
  <c r="E26"/>
  <c r="J26" s="1"/>
  <c r="E31"/>
  <c r="J31" s="1"/>
  <c r="E33"/>
  <c r="J33" s="1"/>
  <c r="E28"/>
  <c r="E29"/>
  <c r="J29" s="1"/>
  <c r="J40"/>
  <c r="J41"/>
  <c r="J49"/>
  <c r="J52"/>
  <c r="J53"/>
  <c r="E56"/>
  <c r="J56" s="1"/>
  <c r="J59"/>
  <c r="E50"/>
  <c r="J50" s="1"/>
  <c r="J57"/>
  <c r="E62"/>
  <c r="J62" s="1"/>
  <c r="E63"/>
  <c r="J63" s="1"/>
  <c r="E69"/>
  <c r="J69" s="1"/>
  <c r="E70"/>
  <c r="J70" s="1"/>
  <c r="C42" i="5"/>
  <c r="G26"/>
  <c r="H26" s="1"/>
  <c r="I26" s="1"/>
  <c r="C26"/>
  <c r="D26" s="1"/>
  <c r="J55" i="7" l="1"/>
  <c r="L55" s="1"/>
  <c r="J51"/>
  <c r="L51" s="1"/>
  <c r="J48"/>
  <c r="L48" s="1"/>
  <c r="J38"/>
  <c r="L38" s="1"/>
  <c r="B84" i="6" s="1"/>
  <c r="J44" i="7"/>
  <c r="L44" s="1"/>
  <c r="J60"/>
  <c r="L60" s="1"/>
  <c r="J34"/>
  <c r="L34" s="1"/>
  <c r="J27"/>
  <c r="L27" s="1"/>
  <c r="J30"/>
  <c r="L30" s="1"/>
  <c r="J24"/>
  <c r="L24" s="1"/>
  <c r="E26" i="5"/>
  <c r="J26" s="1"/>
  <c r="F46"/>
  <c r="F83"/>
  <c r="G11"/>
  <c r="H11" s="1"/>
  <c r="I11" s="1"/>
  <c r="F11"/>
  <c r="C11"/>
  <c r="D11" s="1"/>
  <c r="G9"/>
  <c r="H9" s="1"/>
  <c r="I9" s="1"/>
  <c r="F9"/>
  <c r="C9"/>
  <c r="D9" s="1"/>
  <c r="C81"/>
  <c r="D81" s="1"/>
  <c r="H81"/>
  <c r="I81" s="1"/>
  <c r="G13"/>
  <c r="H13" s="1"/>
  <c r="I13" s="1"/>
  <c r="C13"/>
  <c r="D13" s="1"/>
  <c r="G15"/>
  <c r="H15" s="1"/>
  <c r="I15" s="1"/>
  <c r="C15"/>
  <c r="D15" s="1"/>
  <c r="G17"/>
  <c r="H17" s="1"/>
  <c r="I17" s="1"/>
  <c r="C17"/>
  <c r="D17" s="1"/>
  <c r="E17" s="1"/>
  <c r="H19"/>
  <c r="I19" s="1"/>
  <c r="C19"/>
  <c r="D19" s="1"/>
  <c r="E19" s="1"/>
  <c r="H21"/>
  <c r="I21" s="1"/>
  <c r="C21"/>
  <c r="D21" s="1"/>
  <c r="E21" s="1"/>
  <c r="H24"/>
  <c r="I24" s="1"/>
  <c r="C24"/>
  <c r="D24" s="1"/>
  <c r="E24" s="1"/>
  <c r="G23"/>
  <c r="H23" s="1"/>
  <c r="I23" s="1"/>
  <c r="C23"/>
  <c r="D23" s="1"/>
  <c r="H90"/>
  <c r="I90" s="1"/>
  <c r="C90"/>
  <c r="D90" s="1"/>
  <c r="E90" s="1"/>
  <c r="C74"/>
  <c r="D74" s="1"/>
  <c r="E74" s="1"/>
  <c r="C95"/>
  <c r="D95" s="1"/>
  <c r="E95" s="1"/>
  <c r="G74"/>
  <c r="H74" s="1"/>
  <c r="I74" s="1"/>
  <c r="F74"/>
  <c r="G94"/>
  <c r="H94" s="1"/>
  <c r="I94" s="1"/>
  <c r="F94"/>
  <c r="C94"/>
  <c r="D94" s="1"/>
  <c r="E94" s="1"/>
  <c r="H28"/>
  <c r="I28" s="1"/>
  <c r="C28"/>
  <c r="D28" s="1"/>
  <c r="E28" s="1"/>
  <c r="H30"/>
  <c r="I30" s="1"/>
  <c r="C30"/>
  <c r="D30" s="1"/>
  <c r="E30" s="1"/>
  <c r="G29"/>
  <c r="H29" s="1"/>
  <c r="I29" s="1"/>
  <c r="C29"/>
  <c r="D29" s="1"/>
  <c r="G52"/>
  <c r="H52" s="1"/>
  <c r="I52" s="1"/>
  <c r="F52"/>
  <c r="C52"/>
  <c r="D52" s="1"/>
  <c r="E52" s="1"/>
  <c r="H76"/>
  <c r="I76" s="1"/>
  <c r="C76"/>
  <c r="D76" s="1"/>
  <c r="E76" s="1"/>
  <c r="G75"/>
  <c r="H75" s="1"/>
  <c r="I75" s="1"/>
  <c r="C75"/>
  <c r="D75" s="1"/>
  <c r="G53"/>
  <c r="H53" s="1"/>
  <c r="I53" s="1"/>
  <c r="C53"/>
  <c r="D53" s="1"/>
  <c r="E53" s="1"/>
  <c r="G96"/>
  <c r="H96" s="1"/>
  <c r="I96" s="1"/>
  <c r="F96"/>
  <c r="C96"/>
  <c r="D96" s="1"/>
  <c r="E96" s="1"/>
  <c r="H95"/>
  <c r="I95" s="1"/>
  <c r="H93"/>
  <c r="I93" s="1"/>
  <c r="C93"/>
  <c r="D93" s="1"/>
  <c r="H34"/>
  <c r="H35"/>
  <c r="H36"/>
  <c r="I36" s="1"/>
  <c r="H37"/>
  <c r="I37" s="1"/>
  <c r="H38"/>
  <c r="I38" s="1"/>
  <c r="H39"/>
  <c r="I39" s="1"/>
  <c r="C39"/>
  <c r="D39" s="1"/>
  <c r="E39" s="1"/>
  <c r="H41"/>
  <c r="I41" s="1"/>
  <c r="D36"/>
  <c r="D37"/>
  <c r="D38"/>
  <c r="H43"/>
  <c r="F43"/>
  <c r="G42"/>
  <c r="H42" s="1"/>
  <c r="I42" s="1"/>
  <c r="D42"/>
  <c r="E42" s="1"/>
  <c r="C48"/>
  <c r="D48" s="1"/>
  <c r="H48"/>
  <c r="I48" s="1"/>
  <c r="H47"/>
  <c r="I47" s="1"/>
  <c r="C47"/>
  <c r="D47" s="1"/>
  <c r="E47" s="1"/>
  <c r="H54"/>
  <c r="I54" s="1"/>
  <c r="C54"/>
  <c r="D54" s="1"/>
  <c r="D51"/>
  <c r="E51" s="1"/>
  <c r="F58"/>
  <c r="F62"/>
  <c r="G61"/>
  <c r="H61" s="1"/>
  <c r="I61" s="1"/>
  <c r="F61"/>
  <c r="C61"/>
  <c r="D61" s="1"/>
  <c r="H69"/>
  <c r="I69" s="1"/>
  <c r="G68"/>
  <c r="H68" s="1"/>
  <c r="I68" s="1"/>
  <c r="C68"/>
  <c r="D68" s="1"/>
  <c r="C69"/>
  <c r="D69" s="1"/>
  <c r="G80"/>
  <c r="H80" s="1"/>
  <c r="I80" s="1"/>
  <c r="F80"/>
  <c r="G79"/>
  <c r="C80"/>
  <c r="D80" s="1"/>
  <c r="E80" s="1"/>
  <c r="C79"/>
  <c r="D82"/>
  <c r="E82" s="1"/>
  <c r="H82"/>
  <c r="I82" s="1"/>
  <c r="D83"/>
  <c r="E83" s="1"/>
  <c r="H83"/>
  <c r="I83" s="1"/>
  <c r="H87"/>
  <c r="H92"/>
  <c r="H98"/>
  <c r="C92"/>
  <c r="E9" l="1"/>
  <c r="J9" s="1"/>
  <c r="E11"/>
  <c r="J11" s="1"/>
  <c r="E81"/>
  <c r="J81" s="1"/>
  <c r="J28"/>
  <c r="E13"/>
  <c r="J13" s="1"/>
  <c r="E15"/>
  <c r="J15" s="1"/>
  <c r="J14" s="1"/>
  <c r="J17"/>
  <c r="J19"/>
  <c r="J21"/>
  <c r="J20" s="1"/>
  <c r="E23"/>
  <c r="J23" s="1"/>
  <c r="J24"/>
  <c r="J90"/>
  <c r="J74"/>
  <c r="J94"/>
  <c r="E29"/>
  <c r="J29" s="1"/>
  <c r="J30"/>
  <c r="J52"/>
  <c r="E75"/>
  <c r="J75" s="1"/>
  <c r="J76"/>
  <c r="J53"/>
  <c r="J96"/>
  <c r="J95"/>
  <c r="E93"/>
  <c r="J93" s="1"/>
  <c r="J39"/>
  <c r="E38"/>
  <c r="J38" s="1"/>
  <c r="E37"/>
  <c r="J37" s="1"/>
  <c r="E36"/>
  <c r="J36" s="1"/>
  <c r="J42"/>
  <c r="E48"/>
  <c r="J48" s="1"/>
  <c r="J47"/>
  <c r="E54"/>
  <c r="J54" s="1"/>
  <c r="E61"/>
  <c r="J61" s="1"/>
  <c r="J83"/>
  <c r="E69"/>
  <c r="J69" s="1"/>
  <c r="E68"/>
  <c r="J68" s="1"/>
  <c r="J80"/>
  <c r="J82"/>
  <c r="J22" l="1"/>
  <c r="L22" s="1"/>
  <c r="J27"/>
  <c r="J67"/>
  <c r="F101" l="1"/>
  <c r="D101"/>
  <c r="E101" s="1"/>
  <c r="D92"/>
  <c r="E92" s="1"/>
  <c r="D87"/>
  <c r="E87" s="1"/>
  <c r="D85"/>
  <c r="E85" s="1"/>
  <c r="H85"/>
  <c r="D79"/>
  <c r="E79" s="1"/>
  <c r="D78"/>
  <c r="E78" s="1"/>
  <c r="D64"/>
  <c r="E64" s="1"/>
  <c r="D63"/>
  <c r="E63" s="1"/>
  <c r="D62"/>
  <c r="E62" s="1"/>
  <c r="D59"/>
  <c r="E59" s="1"/>
  <c r="D58"/>
  <c r="E58" s="1"/>
  <c r="D57"/>
  <c r="E57" s="1"/>
  <c r="D56"/>
  <c r="E56" s="1"/>
  <c r="D50"/>
  <c r="E50" s="1"/>
  <c r="H51"/>
  <c r="D46"/>
  <c r="E46" s="1"/>
  <c r="D45"/>
  <c r="E45" s="1"/>
  <c r="D43"/>
  <c r="E43" s="1"/>
  <c r="D41"/>
  <c r="E41" s="1"/>
  <c r="D35"/>
  <c r="E35" s="1"/>
  <c r="D34"/>
  <c r="E34" s="1"/>
  <c r="D32"/>
  <c r="E32" s="1"/>
  <c r="H101" l="1"/>
  <c r="I101" s="1"/>
  <c r="H89"/>
  <c r="I89" s="1"/>
  <c r="D89"/>
  <c r="H99"/>
  <c r="I99" s="1"/>
  <c r="D99"/>
  <c r="I98"/>
  <c r="D98"/>
  <c r="I87"/>
  <c r="I85"/>
  <c r="H73"/>
  <c r="I73" s="1"/>
  <c r="D73"/>
  <c r="H71"/>
  <c r="I71" s="1"/>
  <c r="D71"/>
  <c r="H79"/>
  <c r="I79" s="1"/>
  <c r="H78"/>
  <c r="I78" s="1"/>
  <c r="J78" s="1"/>
  <c r="H66"/>
  <c r="I66" s="1"/>
  <c r="D66"/>
  <c r="E66" s="1"/>
  <c r="H64"/>
  <c r="I64" s="1"/>
  <c r="J64" s="1"/>
  <c r="H63"/>
  <c r="I63" s="1"/>
  <c r="H62"/>
  <c r="I62" s="1"/>
  <c r="J62" s="1"/>
  <c r="H59"/>
  <c r="I59" s="1"/>
  <c r="H58"/>
  <c r="I58" s="1"/>
  <c r="H57"/>
  <c r="I57" s="1"/>
  <c r="H56"/>
  <c r="I56" s="1"/>
  <c r="J56" s="1"/>
  <c r="I51"/>
  <c r="H50"/>
  <c r="I50" s="1"/>
  <c r="H46"/>
  <c r="I46" s="1"/>
  <c r="H45"/>
  <c r="I45" s="1"/>
  <c r="I43"/>
  <c r="J41"/>
  <c r="I35"/>
  <c r="I34"/>
  <c r="H32"/>
  <c r="I32" s="1"/>
  <c r="J43" l="1"/>
  <c r="L67"/>
  <c r="B135" i="6" s="1"/>
  <c r="J85" i="5"/>
  <c r="J84" s="1"/>
  <c r="L84" s="1"/>
  <c r="B62" i="6" s="1"/>
  <c r="J46" i="5"/>
  <c r="J50"/>
  <c r="J18"/>
  <c r="L18" s="1"/>
  <c r="B161" i="6" s="1"/>
  <c r="J34" i="5"/>
  <c r="J35"/>
  <c r="J79"/>
  <c r="J77" s="1"/>
  <c r="L77" s="1"/>
  <c r="J58"/>
  <c r="J66"/>
  <c r="J10"/>
  <c r="L10" s="1"/>
  <c r="J87"/>
  <c r="J86" s="1"/>
  <c r="L86" s="1"/>
  <c r="J57"/>
  <c r="J101"/>
  <c r="J100" s="1"/>
  <c r="L100" s="1"/>
  <c r="B96" i="6" s="1"/>
  <c r="J25" i="5"/>
  <c r="L25" s="1"/>
  <c r="B7" i="6" s="1"/>
  <c r="E98" i="5"/>
  <c r="J98" s="1"/>
  <c r="J63"/>
  <c r="J60" s="1"/>
  <c r="J12"/>
  <c r="L12" s="1"/>
  <c r="J16"/>
  <c r="L16" s="1"/>
  <c r="J59"/>
  <c r="J8"/>
  <c r="L8" s="1"/>
  <c r="J45"/>
  <c r="J51"/>
  <c r="E71"/>
  <c r="J71" s="1"/>
  <c r="J70" s="1"/>
  <c r="L70" s="1"/>
  <c r="E73"/>
  <c r="J73" s="1"/>
  <c r="E99"/>
  <c r="J99" s="1"/>
  <c r="E89"/>
  <c r="J89" s="1"/>
  <c r="I92"/>
  <c r="J92" s="1"/>
  <c r="J32"/>
  <c r="J31" s="1"/>
  <c r="K10" i="3"/>
  <c r="J88" i="5" l="1"/>
  <c r="L88" s="1"/>
  <c r="J33"/>
  <c r="L33" s="1"/>
  <c r="J72"/>
  <c r="L72" s="1"/>
  <c r="J49"/>
  <c r="L49" s="1"/>
  <c r="B15" i="6" s="1"/>
  <c r="J91" i="5"/>
  <c r="L91" s="1"/>
  <c r="J55"/>
  <c r="L55" s="1"/>
  <c r="J40"/>
  <c r="L40" s="1"/>
  <c r="L31"/>
  <c r="B144" i="6" s="1"/>
  <c r="J65" i="5"/>
  <c r="L65" s="1"/>
  <c r="L20"/>
  <c r="L27"/>
  <c r="B114" i="6" s="1"/>
  <c r="J44" i="5"/>
  <c r="L44" s="1"/>
  <c r="L14"/>
  <c r="L60"/>
  <c r="J97"/>
  <c r="K51" i="3"/>
  <c r="K15"/>
  <c r="K61"/>
  <c r="L97" i="5" l="1"/>
  <c r="B152" i="6" s="1"/>
  <c r="K20" i="4"/>
  <c r="K41"/>
  <c r="H99" l="1"/>
  <c r="I99" s="1"/>
  <c r="F99"/>
  <c r="D99"/>
  <c r="E99" l="1"/>
  <c r="J99" s="1"/>
  <c r="J98" s="1"/>
  <c r="L98" s="1"/>
  <c r="K96" l="1"/>
  <c r="H93" l="1"/>
  <c r="C29" l="1"/>
  <c r="C36"/>
  <c r="C37"/>
  <c r="C38"/>
  <c r="C35"/>
  <c r="C32"/>
  <c r="C31"/>
  <c r="H75"/>
  <c r="I75" s="1"/>
  <c r="D75"/>
  <c r="E75" s="1"/>
  <c r="H73"/>
  <c r="I73" s="1"/>
  <c r="D73"/>
  <c r="E73" s="1"/>
  <c r="H40"/>
  <c r="I40" s="1"/>
  <c r="D40"/>
  <c r="E40" s="1"/>
  <c r="H77"/>
  <c r="I77" s="1"/>
  <c r="D77"/>
  <c r="E77" s="1"/>
  <c r="H79"/>
  <c r="I79" s="1"/>
  <c r="D79"/>
  <c r="E79" s="1"/>
  <c r="H11"/>
  <c r="I11" s="1"/>
  <c r="D11"/>
  <c r="E11" s="1"/>
  <c r="H10"/>
  <c r="I10" s="1"/>
  <c r="D10"/>
  <c r="E10" s="1"/>
  <c r="H9"/>
  <c r="I9" s="1"/>
  <c r="D9"/>
  <c r="H81"/>
  <c r="I81" s="1"/>
  <c r="D81"/>
  <c r="E81" s="1"/>
  <c r="H83"/>
  <c r="I83" s="1"/>
  <c r="D83"/>
  <c r="E83" s="1"/>
  <c r="H14"/>
  <c r="I14" s="1"/>
  <c r="D14"/>
  <c r="E14" s="1"/>
  <c r="H13"/>
  <c r="I13" s="1"/>
  <c r="D13"/>
  <c r="E13" s="1"/>
  <c r="H46"/>
  <c r="I46" s="1"/>
  <c r="D46"/>
  <c r="E46" s="1"/>
  <c r="H45"/>
  <c r="I45" s="1"/>
  <c r="D45"/>
  <c r="E45" s="1"/>
  <c r="H17"/>
  <c r="I17" s="1"/>
  <c r="D17"/>
  <c r="E17" s="1"/>
  <c r="H16"/>
  <c r="I16" s="1"/>
  <c r="D16"/>
  <c r="E16" s="1"/>
  <c r="H56"/>
  <c r="I56" s="1"/>
  <c r="D56"/>
  <c r="E56" s="1"/>
  <c r="H55"/>
  <c r="I55" s="1"/>
  <c r="D55"/>
  <c r="I27"/>
  <c r="I28"/>
  <c r="I29"/>
  <c r="I31"/>
  <c r="I32"/>
  <c r="I85"/>
  <c r="E29"/>
  <c r="E31"/>
  <c r="E32"/>
  <c r="E35"/>
  <c r="E36"/>
  <c r="E37"/>
  <c r="E38"/>
  <c r="E39"/>
  <c r="E42"/>
  <c r="E48"/>
  <c r="E53"/>
  <c r="E54"/>
  <c r="E58"/>
  <c r="E59"/>
  <c r="E61"/>
  <c r="E62"/>
  <c r="E68"/>
  <c r="E85"/>
  <c r="E25"/>
  <c r="E91"/>
  <c r="H22"/>
  <c r="I22" s="1"/>
  <c r="D22"/>
  <c r="E22" s="1"/>
  <c r="H21"/>
  <c r="I21" s="1"/>
  <c r="D21"/>
  <c r="H70"/>
  <c r="I70" s="1"/>
  <c r="D70"/>
  <c r="E70" s="1"/>
  <c r="H69"/>
  <c r="I69" s="1"/>
  <c r="D69"/>
  <c r="E69" s="1"/>
  <c r="C42"/>
  <c r="C54"/>
  <c r="C53"/>
  <c r="C48"/>
  <c r="D51"/>
  <c r="E51" s="1"/>
  <c r="H64"/>
  <c r="I64" s="1"/>
  <c r="H65"/>
  <c r="I65" s="1"/>
  <c r="H66"/>
  <c r="I66" s="1"/>
  <c r="D65"/>
  <c r="E65" s="1"/>
  <c r="D66"/>
  <c r="E66" s="1"/>
  <c r="D64"/>
  <c r="E64" s="1"/>
  <c r="G85"/>
  <c r="F68"/>
  <c r="F39"/>
  <c r="H61"/>
  <c r="I61" s="1"/>
  <c r="H62"/>
  <c r="I62" s="1"/>
  <c r="C62"/>
  <c r="C61"/>
  <c r="C59"/>
  <c r="C85"/>
  <c r="H97"/>
  <c r="I97" s="1"/>
  <c r="F97"/>
  <c r="D97"/>
  <c r="E97" s="1"/>
  <c r="H19"/>
  <c r="I19" s="1"/>
  <c r="C19"/>
  <c r="D19" s="1"/>
  <c r="E19" s="1"/>
  <c r="H95"/>
  <c r="I95" s="1"/>
  <c r="C95"/>
  <c r="D95" s="1"/>
  <c r="E95" s="1"/>
  <c r="H72"/>
  <c r="I72" s="1"/>
  <c r="C72"/>
  <c r="D72" s="1"/>
  <c r="E72" s="1"/>
  <c r="I93"/>
  <c r="C93"/>
  <c r="D93" s="1"/>
  <c r="E93" s="1"/>
  <c r="H91"/>
  <c r="I91" s="1"/>
  <c r="H25"/>
  <c r="I25" s="1"/>
  <c r="F25"/>
  <c r="H24"/>
  <c r="I24" s="1"/>
  <c r="F24"/>
  <c r="C24"/>
  <c r="D24" s="1"/>
  <c r="E24" s="1"/>
  <c r="H89"/>
  <c r="I89" s="1"/>
  <c r="F89"/>
  <c r="D89"/>
  <c r="E89" s="1"/>
  <c r="H87"/>
  <c r="I87" s="1"/>
  <c r="F87"/>
  <c r="C87"/>
  <c r="D87" s="1"/>
  <c r="E87" s="1"/>
  <c r="F85"/>
  <c r="H68"/>
  <c r="I68" s="1"/>
  <c r="H63"/>
  <c r="I63" s="1"/>
  <c r="C63"/>
  <c r="D63" s="1"/>
  <c r="E63" s="1"/>
  <c r="H60"/>
  <c r="I60" s="1"/>
  <c r="F60"/>
  <c r="D60"/>
  <c r="E60" s="1"/>
  <c r="H59"/>
  <c r="I59" s="1"/>
  <c r="H58"/>
  <c r="I58" s="1"/>
  <c r="F58"/>
  <c r="H54"/>
  <c r="I54" s="1"/>
  <c r="F54"/>
  <c r="H53"/>
  <c r="I53" s="1"/>
  <c r="H52"/>
  <c r="I52" s="1"/>
  <c r="F52"/>
  <c r="C52"/>
  <c r="D52" s="1"/>
  <c r="E52" s="1"/>
  <c r="H51"/>
  <c r="I51" s="1"/>
  <c r="H50"/>
  <c r="I50" s="1"/>
  <c r="D50"/>
  <c r="E50" s="1"/>
  <c r="H49"/>
  <c r="I49" s="1"/>
  <c r="F49"/>
  <c r="D49"/>
  <c r="E49" s="1"/>
  <c r="H48"/>
  <c r="I48" s="1"/>
  <c r="H44"/>
  <c r="I44" s="1"/>
  <c r="D44"/>
  <c r="E44" s="1"/>
  <c r="H43"/>
  <c r="I43" s="1"/>
  <c r="D43"/>
  <c r="E43" s="1"/>
  <c r="H42"/>
  <c r="I42" s="1"/>
  <c r="H39"/>
  <c r="I39" s="1"/>
  <c r="H38"/>
  <c r="I38" s="1"/>
  <c r="F38"/>
  <c r="H37"/>
  <c r="I37" s="1"/>
  <c r="H36"/>
  <c r="I36" s="1"/>
  <c r="H35"/>
  <c r="I35" s="1"/>
  <c r="H34"/>
  <c r="I34" s="1"/>
  <c r="D34"/>
  <c r="E34" s="1"/>
  <c r="F29"/>
  <c r="D28"/>
  <c r="E28" s="1"/>
  <c r="D27"/>
  <c r="E27" s="1"/>
  <c r="J10" l="1"/>
  <c r="J97"/>
  <c r="J40"/>
  <c r="J79"/>
  <c r="J75"/>
  <c r="J74" s="1"/>
  <c r="L74" s="1"/>
  <c r="B128" i="6" s="1"/>
  <c r="J48" i="4"/>
  <c r="J73"/>
  <c r="J77"/>
  <c r="E9"/>
  <c r="J9" s="1"/>
  <c r="J11"/>
  <c r="J81"/>
  <c r="J83"/>
  <c r="J34"/>
  <c r="J16"/>
  <c r="J19"/>
  <c r="J18" s="1"/>
  <c r="L18" s="1"/>
  <c r="J69"/>
  <c r="J85"/>
  <c r="J84" s="1"/>
  <c r="L84" s="1"/>
  <c r="B165" i="6" s="1"/>
  <c r="J13" i="4"/>
  <c r="J46"/>
  <c r="J14"/>
  <c r="J72"/>
  <c r="J45"/>
  <c r="J28"/>
  <c r="J52"/>
  <c r="J87"/>
  <c r="J86" s="1"/>
  <c r="L86" s="1"/>
  <c r="B109" i="6" s="1"/>
  <c r="J93" i="4"/>
  <c r="J92" s="1"/>
  <c r="L92" s="1"/>
  <c r="J70"/>
  <c r="J62"/>
  <c r="J42"/>
  <c r="J32"/>
  <c r="J91"/>
  <c r="J90" s="1"/>
  <c r="L90" s="1"/>
  <c r="B5" i="6" s="1"/>
  <c r="J89" i="4"/>
  <c r="J88" s="1"/>
  <c r="L88" s="1"/>
  <c r="J64"/>
  <c r="J24"/>
  <c r="J95"/>
  <c r="J94" s="1"/>
  <c r="L94" s="1"/>
  <c r="E21"/>
  <c r="J21" s="1"/>
  <c r="J68"/>
  <c r="J60"/>
  <c r="J44"/>
  <c r="J36"/>
  <c r="J66"/>
  <c r="J37"/>
  <c r="J29"/>
  <c r="J58"/>
  <c r="J38"/>
  <c r="J54"/>
  <c r="J50"/>
  <c r="J22"/>
  <c r="J61"/>
  <c r="J51"/>
  <c r="G97"/>
  <c r="J25"/>
  <c r="J65"/>
  <c r="J17"/>
  <c r="J63"/>
  <c r="J59"/>
  <c r="J53"/>
  <c r="J49"/>
  <c r="J43"/>
  <c r="J39"/>
  <c r="J35"/>
  <c r="J31"/>
  <c r="J27"/>
  <c r="J26" s="1"/>
  <c r="L26" s="1"/>
  <c r="J56"/>
  <c r="E55"/>
  <c r="J55" s="1"/>
  <c r="J76"/>
  <c r="L76" s="1"/>
  <c r="B39" i="6" s="1"/>
  <c r="J67" i="4" l="1"/>
  <c r="L67" s="1"/>
  <c r="J71"/>
  <c r="L71" s="1"/>
  <c r="B49" i="6" s="1"/>
  <c r="J41" i="4"/>
  <c r="L41" s="1"/>
  <c r="B151" i="6" s="1"/>
  <c r="J33" i="4"/>
  <c r="L33" s="1"/>
  <c r="J8"/>
  <c r="L8" s="1"/>
  <c r="J30"/>
  <c r="L30" s="1"/>
  <c r="J57"/>
  <c r="L57" s="1"/>
  <c r="J20"/>
  <c r="J23"/>
  <c r="L23" s="1"/>
  <c r="J12"/>
  <c r="L12" s="1"/>
  <c r="B16" i="6" s="1"/>
  <c r="J15" i="4"/>
  <c r="L15" s="1"/>
  <c r="J47"/>
  <c r="L47" s="1"/>
  <c r="J96"/>
  <c r="L96" s="1"/>
  <c r="J78"/>
  <c r="L78" s="1"/>
  <c r="J80"/>
  <c r="L80" s="1"/>
  <c r="B113" i="6" s="1"/>
  <c r="L20" i="4"/>
  <c r="J82"/>
  <c r="L82" s="1"/>
  <c r="B24" i="6" s="1"/>
  <c r="K55" i="3"/>
  <c r="F48" l="1"/>
  <c r="F43"/>
  <c r="H62"/>
  <c r="D62"/>
  <c r="E62" s="1"/>
  <c r="F17"/>
  <c r="D66"/>
  <c r="G58"/>
  <c r="H58" s="1"/>
  <c r="D58"/>
  <c r="G85"/>
  <c r="H85" s="1"/>
  <c r="C85"/>
  <c r="D85" s="1"/>
  <c r="E85" s="1"/>
  <c r="G83"/>
  <c r="H83" s="1"/>
  <c r="C83"/>
  <c r="D83" s="1"/>
  <c r="E83" s="1"/>
  <c r="G81"/>
  <c r="H81" s="1"/>
  <c r="C81"/>
  <c r="D81" s="1"/>
  <c r="E81" s="1"/>
  <c r="G79"/>
  <c r="H79" s="1"/>
  <c r="C79"/>
  <c r="D79" s="1"/>
  <c r="E79" s="1"/>
  <c r="G77"/>
  <c r="H77" s="1"/>
  <c r="C77"/>
  <c r="D77" s="1"/>
  <c r="E77" s="1"/>
  <c r="G75"/>
  <c r="H75" s="1"/>
  <c r="C75"/>
  <c r="D75" s="1"/>
  <c r="E75" s="1"/>
  <c r="G73"/>
  <c r="H73" s="1"/>
  <c r="C73"/>
  <c r="D73" s="1"/>
  <c r="E73" s="1"/>
  <c r="G71"/>
  <c r="H71" s="1"/>
  <c r="F71"/>
  <c r="D71"/>
  <c r="E71" s="1"/>
  <c r="H69"/>
  <c r="E69"/>
  <c r="H67"/>
  <c r="D67"/>
  <c r="E67" s="1"/>
  <c r="G66"/>
  <c r="H66" s="1"/>
  <c r="H64"/>
  <c r="D64"/>
  <c r="E64" s="1"/>
  <c r="H63"/>
  <c r="D63"/>
  <c r="E63" s="1"/>
  <c r="H60"/>
  <c r="D60"/>
  <c r="E60" s="1"/>
  <c r="G59"/>
  <c r="H59" s="1"/>
  <c r="F59"/>
  <c r="D59"/>
  <c r="G57"/>
  <c r="H57" s="1"/>
  <c r="D57"/>
  <c r="G56"/>
  <c r="H56" s="1"/>
  <c r="D56"/>
  <c r="H54"/>
  <c r="D54"/>
  <c r="E54" s="1"/>
  <c r="G53"/>
  <c r="H53" s="1"/>
  <c r="D53"/>
  <c r="E53" s="1"/>
  <c r="G52"/>
  <c r="H52" s="1"/>
  <c r="D52"/>
  <c r="H50"/>
  <c r="D50"/>
  <c r="E50" s="1"/>
  <c r="G49"/>
  <c r="H49" s="1"/>
  <c r="D49"/>
  <c r="H48"/>
  <c r="E48"/>
  <c r="H47"/>
  <c r="E47"/>
  <c r="H46"/>
  <c r="D46"/>
  <c r="E46" s="1"/>
  <c r="G44"/>
  <c r="H44" s="1"/>
  <c r="C44"/>
  <c r="D44" s="1"/>
  <c r="G43"/>
  <c r="H43" s="1"/>
  <c r="D43"/>
  <c r="E43" s="1"/>
  <c r="G41"/>
  <c r="H41" s="1"/>
  <c r="F41"/>
  <c r="D41"/>
  <c r="E41" s="1"/>
  <c r="H39"/>
  <c r="E39"/>
  <c r="H38"/>
  <c r="E38"/>
  <c r="H37"/>
  <c r="E37"/>
  <c r="H36"/>
  <c r="E36"/>
  <c r="H35"/>
  <c r="E35"/>
  <c r="H34"/>
  <c r="E34"/>
  <c r="G32"/>
  <c r="H32" s="1"/>
  <c r="C32"/>
  <c r="D32" s="1"/>
  <c r="G31"/>
  <c r="H31" s="1"/>
  <c r="D31"/>
  <c r="E31" s="1"/>
  <c r="K30"/>
  <c r="H29"/>
  <c r="D29"/>
  <c r="E29" s="1"/>
  <c r="H28"/>
  <c r="D28"/>
  <c r="E28" s="1"/>
  <c r="H27"/>
  <c r="E27"/>
  <c r="H25"/>
  <c r="D25"/>
  <c r="E25" s="1"/>
  <c r="G24"/>
  <c r="H24" s="1"/>
  <c r="D24"/>
  <c r="E24" s="1"/>
  <c r="G22"/>
  <c r="H22" s="1"/>
  <c r="E22"/>
  <c r="G21"/>
  <c r="H21" s="1"/>
  <c r="F21"/>
  <c r="D21"/>
  <c r="E21" s="1"/>
  <c r="G19"/>
  <c r="H19" s="1"/>
  <c r="C19"/>
  <c r="D19" s="1"/>
  <c r="E19" s="1"/>
  <c r="H18"/>
  <c r="D18"/>
  <c r="E18" s="1"/>
  <c r="G17"/>
  <c r="H17" s="1"/>
  <c r="D17"/>
  <c r="E17" s="1"/>
  <c r="G16"/>
  <c r="H16" s="1"/>
  <c r="D16"/>
  <c r="H14"/>
  <c r="D14"/>
  <c r="E14" s="1"/>
  <c r="G13"/>
  <c r="H13" s="1"/>
  <c r="F13"/>
  <c r="D13"/>
  <c r="G12"/>
  <c r="H12" s="1"/>
  <c r="F12"/>
  <c r="D12"/>
  <c r="G11"/>
  <c r="H11" s="1"/>
  <c r="D11"/>
  <c r="E11" s="1"/>
  <c r="I21" l="1"/>
  <c r="J21" s="1"/>
  <c r="I25"/>
  <c r="J25" s="1"/>
  <c r="I36"/>
  <c r="J36" s="1"/>
  <c r="I38"/>
  <c r="J38" s="1"/>
  <c r="I69"/>
  <c r="J69" s="1"/>
  <c r="J68" s="1"/>
  <c r="L68" s="1"/>
  <c r="B13" i="6" s="1"/>
  <c r="I62" i="3"/>
  <c r="J62" s="1"/>
  <c r="I48"/>
  <c r="J48" s="1"/>
  <c r="I35"/>
  <c r="J35" s="1"/>
  <c r="I29"/>
  <c r="J29" s="1"/>
  <c r="I39"/>
  <c r="J39" s="1"/>
  <c r="I47"/>
  <c r="J47" s="1"/>
  <c r="I54"/>
  <c r="J54" s="1"/>
  <c r="I34"/>
  <c r="J34" s="1"/>
  <c r="I37"/>
  <c r="J37" s="1"/>
  <c r="E58"/>
  <c r="I58" s="1"/>
  <c r="J58" s="1"/>
  <c r="I41"/>
  <c r="J41" s="1"/>
  <c r="J40" s="1"/>
  <c r="L40" s="1"/>
  <c r="B12" i="6" s="1"/>
  <c r="I64" i="3"/>
  <c r="J64" s="1"/>
  <c r="I67"/>
  <c r="J67" s="1"/>
  <c r="I14"/>
  <c r="J14" s="1"/>
  <c r="I18"/>
  <c r="J18" s="1"/>
  <c r="I27"/>
  <c r="J27" s="1"/>
  <c r="I63"/>
  <c r="J63" s="1"/>
  <c r="E32"/>
  <c r="I32" s="1"/>
  <c r="J32" s="1"/>
  <c r="I44"/>
  <c r="J44" s="1"/>
  <c r="I50"/>
  <c r="J50" s="1"/>
  <c r="I17"/>
  <c r="J17" s="1"/>
  <c r="I22"/>
  <c r="J22" s="1"/>
  <c r="E57"/>
  <c r="I57" s="1"/>
  <c r="J57" s="1"/>
  <c r="I71"/>
  <c r="J71" s="1"/>
  <c r="J70" s="1"/>
  <c r="L70" s="1"/>
  <c r="B60" i="6" s="1"/>
  <c r="I11" i="3"/>
  <c r="J11" s="1"/>
  <c r="I73"/>
  <c r="J73" s="1"/>
  <c r="J72" s="1"/>
  <c r="L72" s="1"/>
  <c r="B150" i="6" s="1"/>
  <c r="I75" i="3"/>
  <c r="J75" s="1"/>
  <c r="J74" s="1"/>
  <c r="L74" s="1"/>
  <c r="B139" i="6" s="1"/>
  <c r="I77" i="3"/>
  <c r="J77" s="1"/>
  <c r="J76" s="1"/>
  <c r="L76" s="1"/>
  <c r="B25" i="6" s="1"/>
  <c r="I79" i="3"/>
  <c r="J79" s="1"/>
  <c r="J78" s="1"/>
  <c r="L78" s="1"/>
  <c r="B45" i="6" s="1"/>
  <c r="I81" i="3"/>
  <c r="J81" s="1"/>
  <c r="J80" s="1"/>
  <c r="L80" s="1"/>
  <c r="B41" i="6" s="1"/>
  <c r="I83" i="3"/>
  <c r="J83" s="1"/>
  <c r="J82" s="1"/>
  <c r="L82" s="1"/>
  <c r="B67" i="6" s="1"/>
  <c r="I85" i="3"/>
  <c r="J85" s="1"/>
  <c r="J84" s="1"/>
  <c r="L84" s="1"/>
  <c r="B53" i="6" s="1"/>
  <c r="I43" i="3"/>
  <c r="J43" s="1"/>
  <c r="I19"/>
  <c r="J19" s="1"/>
  <c r="I46"/>
  <c r="J46" s="1"/>
  <c r="I60"/>
  <c r="J60" s="1"/>
  <c r="E12"/>
  <c r="I12" s="1"/>
  <c r="J12" s="1"/>
  <c r="E16"/>
  <c r="I16" s="1"/>
  <c r="J16" s="1"/>
  <c r="E49"/>
  <c r="I49" s="1"/>
  <c r="J49" s="1"/>
  <c r="E52"/>
  <c r="I52" s="1"/>
  <c r="J52" s="1"/>
  <c r="E59"/>
  <c r="I59" s="1"/>
  <c r="J59" s="1"/>
  <c r="E66"/>
  <c r="I66" s="1"/>
  <c r="J66" s="1"/>
  <c r="I24"/>
  <c r="J24" s="1"/>
  <c r="I31"/>
  <c r="J31" s="1"/>
  <c r="I53"/>
  <c r="J53" s="1"/>
  <c r="I28"/>
  <c r="J28" s="1"/>
  <c r="E13"/>
  <c r="I13" s="1"/>
  <c r="J13" s="1"/>
  <c r="E56"/>
  <c r="I56" s="1"/>
  <c r="J56" s="1"/>
  <c r="K30" i="1"/>
  <c r="J20" i="3" l="1"/>
  <c r="L20" s="1"/>
  <c r="B20" i="6" s="1"/>
  <c r="J23" i="3"/>
  <c r="L23" s="1"/>
  <c r="B56" i="6" s="1"/>
  <c r="J61" i="3"/>
  <c r="L61" s="1"/>
  <c r="B89" i="6" s="1"/>
  <c r="J33" i="3"/>
  <c r="L33" s="1"/>
  <c r="B50" i="6" s="1"/>
  <c r="J26" i="3"/>
  <c r="L26" s="1"/>
  <c r="J65"/>
  <c r="L65" s="1"/>
  <c r="B44" i="6" s="1"/>
  <c r="J51" i="3"/>
  <c r="L51" s="1"/>
  <c r="B148" i="6" s="1"/>
  <c r="J30" i="3"/>
  <c r="L30" s="1"/>
  <c r="B154" i="6" s="1"/>
  <c r="J42" i="3"/>
  <c r="L42" s="1"/>
  <c r="B117" i="6" s="1"/>
  <c r="J15" i="3"/>
  <c r="L15" s="1"/>
  <c r="B52" i="6" s="1"/>
  <c r="J45" i="3"/>
  <c r="L45" s="1"/>
  <c r="J55"/>
  <c r="L55" s="1"/>
  <c r="B36" i="6" s="1"/>
  <c r="J10" i="3"/>
  <c r="L10" s="1"/>
  <c r="B81" i="6" s="1"/>
  <c r="F21" i="1"/>
  <c r="G22"/>
  <c r="H22" s="1"/>
  <c r="E22"/>
  <c r="G21"/>
  <c r="H21" s="1"/>
  <c r="D21"/>
  <c r="E21" s="1"/>
  <c r="F13"/>
  <c r="D14"/>
  <c r="E14" s="1"/>
  <c r="G13"/>
  <c r="H13" s="1"/>
  <c r="D13"/>
  <c r="E13" s="1"/>
  <c r="G12"/>
  <c r="H12" s="1"/>
  <c r="F12"/>
  <c r="D12"/>
  <c r="E12" s="1"/>
  <c r="G11"/>
  <c r="H11" s="1"/>
  <c r="D11"/>
  <c r="E11" s="1"/>
  <c r="F69"/>
  <c r="E27"/>
  <c r="D29"/>
  <c r="E29" s="1"/>
  <c r="D28"/>
  <c r="E28" s="1"/>
  <c r="C4"/>
  <c r="G69"/>
  <c r="H69" s="1"/>
  <c r="D69"/>
  <c r="E69" s="1"/>
  <c r="E67"/>
  <c r="D65"/>
  <c r="E65" s="1"/>
  <c r="G64"/>
  <c r="H64" s="1"/>
  <c r="D64"/>
  <c r="E64" s="1"/>
  <c r="D62"/>
  <c r="E62" s="1"/>
  <c r="D61"/>
  <c r="E61" s="1"/>
  <c r="F58"/>
  <c r="F52"/>
  <c r="D59"/>
  <c r="E59" s="1"/>
  <c r="G58"/>
  <c r="D58"/>
  <c r="E58" s="1"/>
  <c r="G57"/>
  <c r="H57" s="1"/>
  <c r="D57"/>
  <c r="E57" s="1"/>
  <c r="G56"/>
  <c r="F56"/>
  <c r="D56"/>
  <c r="E56" s="1"/>
  <c r="F41"/>
  <c r="D54"/>
  <c r="E54" s="1"/>
  <c r="G53"/>
  <c r="H53" s="1"/>
  <c r="D53"/>
  <c r="E53" s="1"/>
  <c r="G52"/>
  <c r="H52" s="1"/>
  <c r="D52"/>
  <c r="E52" s="1"/>
  <c r="D50"/>
  <c r="E50" s="1"/>
  <c r="G49"/>
  <c r="H49" s="1"/>
  <c r="D49"/>
  <c r="E49" s="1"/>
  <c r="E48"/>
  <c r="E47"/>
  <c r="D46"/>
  <c r="E46" s="1"/>
  <c r="G43"/>
  <c r="H43" s="1"/>
  <c r="D43"/>
  <c r="E43" s="1"/>
  <c r="G41"/>
  <c r="H41" s="1"/>
  <c r="D41"/>
  <c r="E41" s="1"/>
  <c r="H35"/>
  <c r="H36"/>
  <c r="H37"/>
  <c r="H38"/>
  <c r="H39"/>
  <c r="E35"/>
  <c r="E36"/>
  <c r="E37"/>
  <c r="E38"/>
  <c r="E39"/>
  <c r="E34"/>
  <c r="G31"/>
  <c r="H31" s="1"/>
  <c r="D31"/>
  <c r="E31" s="1"/>
  <c r="D25"/>
  <c r="E25" s="1"/>
  <c r="G24"/>
  <c r="H24" s="1"/>
  <c r="D24"/>
  <c r="E24" s="1"/>
  <c r="C71"/>
  <c r="D71" s="1"/>
  <c r="E71" s="1"/>
  <c r="G83"/>
  <c r="H83" s="1"/>
  <c r="C83"/>
  <c r="D83" s="1"/>
  <c r="E83" s="1"/>
  <c r="G81"/>
  <c r="H81" s="1"/>
  <c r="C81"/>
  <c r="D81" s="1"/>
  <c r="E81" s="1"/>
  <c r="G79"/>
  <c r="H79" s="1"/>
  <c r="C79"/>
  <c r="D79" s="1"/>
  <c r="E79" s="1"/>
  <c r="G77"/>
  <c r="H77" s="1"/>
  <c r="C77"/>
  <c r="D77" s="1"/>
  <c r="E77" s="1"/>
  <c r="G75"/>
  <c r="H75" s="1"/>
  <c r="C75"/>
  <c r="D75" s="1"/>
  <c r="E75" s="1"/>
  <c r="G73"/>
  <c r="H73" s="1"/>
  <c r="C73"/>
  <c r="D73" s="1"/>
  <c r="E73" s="1"/>
  <c r="G71"/>
  <c r="H71" s="1"/>
  <c r="G44"/>
  <c r="H44" s="1"/>
  <c r="C44"/>
  <c r="D44" s="1"/>
  <c r="G32"/>
  <c r="H32" s="1"/>
  <c r="C32"/>
  <c r="D32" s="1"/>
  <c r="G19"/>
  <c r="H19" s="1"/>
  <c r="C19"/>
  <c r="D19" s="1"/>
  <c r="E19" s="1"/>
  <c r="H18"/>
  <c r="F17"/>
  <c r="D18"/>
  <c r="E18" s="1"/>
  <c r="G17"/>
  <c r="H17" s="1"/>
  <c r="D17"/>
  <c r="E17" s="1"/>
  <c r="G16"/>
  <c r="H16" s="1"/>
  <c r="D16"/>
  <c r="E16" s="1"/>
  <c r="H67"/>
  <c r="H65"/>
  <c r="H62"/>
  <c r="H61"/>
  <c r="H59"/>
  <c r="H58"/>
  <c r="H56"/>
  <c r="H54"/>
  <c r="H50"/>
  <c r="H48"/>
  <c r="H47"/>
  <c r="H46"/>
  <c r="H34"/>
  <c r="H29"/>
  <c r="H28"/>
  <c r="H27"/>
  <c r="H14"/>
  <c r="H25"/>
  <c r="I22" l="1"/>
  <c r="J22" s="1"/>
  <c r="I21"/>
  <c r="J21" s="1"/>
  <c r="I44"/>
  <c r="J44" s="1"/>
  <c r="I38"/>
  <c r="J38" s="1"/>
  <c r="I36"/>
  <c r="J36" s="1"/>
  <c r="I39"/>
  <c r="J39" s="1"/>
  <c r="I37"/>
  <c r="I35"/>
  <c r="J35" s="1"/>
  <c r="I52"/>
  <c r="J52" s="1"/>
  <c r="J37"/>
  <c r="I41"/>
  <c r="J41" s="1"/>
  <c r="J40" s="1"/>
  <c r="L40" s="1"/>
  <c r="I49"/>
  <c r="J49" s="1"/>
  <c r="I59"/>
  <c r="J59" s="1"/>
  <c r="I19"/>
  <c r="J19" s="1"/>
  <c r="E32"/>
  <c r="I32" s="1"/>
  <c r="J32" s="1"/>
  <c r="I16"/>
  <c r="J16" s="1"/>
  <c r="I17"/>
  <c r="J17" s="1"/>
  <c r="I18"/>
  <c r="J18" s="1"/>
  <c r="I83"/>
  <c r="J83" s="1"/>
  <c r="J82" s="1"/>
  <c r="L82" s="1"/>
  <c r="I81"/>
  <c r="J81" s="1"/>
  <c r="J80" s="1"/>
  <c r="L80" s="1"/>
  <c r="I79"/>
  <c r="J79" s="1"/>
  <c r="J78" s="1"/>
  <c r="L78" s="1"/>
  <c r="I77"/>
  <c r="J77" s="1"/>
  <c r="J76" s="1"/>
  <c r="L76" s="1"/>
  <c r="I75"/>
  <c r="J75" s="1"/>
  <c r="J74" s="1"/>
  <c r="L74" s="1"/>
  <c r="I73"/>
  <c r="J73" s="1"/>
  <c r="J72" s="1"/>
  <c r="L72" s="1"/>
  <c r="I71"/>
  <c r="J71" s="1"/>
  <c r="J70" s="1"/>
  <c r="L70" s="1"/>
  <c r="I14"/>
  <c r="J14" s="1"/>
  <c r="I25"/>
  <c r="J25" s="1"/>
  <c r="I12"/>
  <c r="J12" s="1"/>
  <c r="I64"/>
  <c r="J64" s="1"/>
  <c r="I24"/>
  <c r="I13"/>
  <c r="J13" s="1"/>
  <c r="I69"/>
  <c r="J69" s="1"/>
  <c r="J68" s="1"/>
  <c r="L68" s="1"/>
  <c r="I28"/>
  <c r="J28" s="1"/>
  <c r="I47"/>
  <c r="J47" s="1"/>
  <c r="I53"/>
  <c r="J53" s="1"/>
  <c r="I57"/>
  <c r="J57" s="1"/>
  <c r="I62"/>
  <c r="J62" s="1"/>
  <c r="I67"/>
  <c r="J67" s="1"/>
  <c r="J66" s="1"/>
  <c r="L66" s="1"/>
  <c r="I65"/>
  <c r="J65" s="1"/>
  <c r="I61"/>
  <c r="J61" s="1"/>
  <c r="I56"/>
  <c r="J56" s="1"/>
  <c r="I58"/>
  <c r="J58" s="1"/>
  <c r="I54"/>
  <c r="J54" s="1"/>
  <c r="I46"/>
  <c r="J46" s="1"/>
  <c r="I48"/>
  <c r="J48" s="1"/>
  <c r="I50"/>
  <c r="J50" s="1"/>
  <c r="I43"/>
  <c r="J43" s="1"/>
  <c r="I34"/>
  <c r="J34" s="1"/>
  <c r="I31"/>
  <c r="J31" s="1"/>
  <c r="I27"/>
  <c r="J27" s="1"/>
  <c r="I29"/>
  <c r="J29" s="1"/>
  <c r="J26" l="1"/>
  <c r="L26" s="1"/>
  <c r="J15"/>
  <c r="L15" s="1"/>
  <c r="J20"/>
  <c r="L20" s="1"/>
  <c r="J33"/>
  <c r="L33" s="1"/>
  <c r="J63"/>
  <c r="L63" s="1"/>
  <c r="J55"/>
  <c r="L55" s="1"/>
  <c r="J60"/>
  <c r="L60" s="1"/>
  <c r="J42"/>
  <c r="L42" s="1"/>
  <c r="J51"/>
  <c r="L51" s="1"/>
  <c r="J45"/>
  <c r="L45" s="1"/>
  <c r="J30"/>
  <c r="L30" s="1"/>
  <c r="J24"/>
  <c r="J23" s="1"/>
  <c r="L23" s="1"/>
  <c r="I11" l="1"/>
  <c r="J11" s="1"/>
  <c r="J10" s="1"/>
  <c r="L10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<sst xmlns="http://schemas.openxmlformats.org/spreadsheetml/2006/main" count="1982" uniqueCount="791">
  <si>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</si>
  <si>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</si>
  <si>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</si>
  <si>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</si>
  <si>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</si>
  <si>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</si>
  <si>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</si>
  <si>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</si>
  <si>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</si>
  <si>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</si>
  <si>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</si>
  <si>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</si>
  <si>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</si>
  <si>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</si>
  <si>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</si>
  <si>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</si>
  <si>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</si>
  <si>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</si>
  <si>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</si>
  <si>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</si>
  <si>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</si>
  <si>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</si>
  <si>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</si>
  <si>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</si>
  <si>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</si>
  <si>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</si>
  <si>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</si>
  <si>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</si>
  <si>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</si>
  <si>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</si>
  <si>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</si>
  <si>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</si>
  <si>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</si>
  <si>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</si>
  <si>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</si>
  <si>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</si>
  <si>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</si>
  <si>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</si>
  <si>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</si>
  <si>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</si>
  <si>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</si>
  <si>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</si>
  <si>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</si>
  <si>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</si>
  <si>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</si>
  <si>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</si>
  <si>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</si>
  <si>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</si>
  <si>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</si>
  <si>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</si>
  <si>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</si>
  <si>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</si>
  <si>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</si>
  <si>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</si>
  <si>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</si>
  <si>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</si>
  <si>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</si>
  <si>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</si>
  <si>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</si>
  <si>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</si>
  <si>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</si>
  <si>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</si>
  <si>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</si>
  <si>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</si>
  <si>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</si>
  <si>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</si>
  <si>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</si>
  <si>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</si>
  <si>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</si>
  <si>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</si>
  <si>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</si>
  <si>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</si>
  <si>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</si>
  <si>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</si>
  <si>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</si>
  <si>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</si>
  <si>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</si>
  <si>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</si>
  <si>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</si>
  <si>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</si>
  <si>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</si>
  <si>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</si>
  <si>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</si>
  <si>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</si>
  <si>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</si>
  <si>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</si>
  <si>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</si>
  <si>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</si>
  <si>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</si>
  <si>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</si>
  <si>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</si>
  <si>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</si>
  <si>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</si>
  <si>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</si>
  <si>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</si>
  <si>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</si>
  <si>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</si>
  <si>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</si>
  <si>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</si>
  <si>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</si>
  <si>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</si>
  <si>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</si>
  <si>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</si>
  <si>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</si>
  <si>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</si>
  <si>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</si>
  <si>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</si>
  <si>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</si>
  <si>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</si>
  <si>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</si>
  <si>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</si>
  <si>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</si>
  <si>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</si>
  <si>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</si>
  <si>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</si>
  <si>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</si>
  <si>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</si>
  <si>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</si>
  <si>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</si>
  <si>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</si>
  <si>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</si>
  <si>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</si>
  <si>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</si>
  <si>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</si>
  <si>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</si>
  <si>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</si>
  <si>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</si>
  <si>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</si>
  <si>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</si>
  <si>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</si>
  <si>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</si>
  <si>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</si>
  <si>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</si>
  <si>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</si>
  <si>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</si>
  <si>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</si>
  <si>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</si>
  <si>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</si>
  <si>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</si>
  <si>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</si>
  <si>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</si>
  <si>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</si>
  <si>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</si>
  <si>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</si>
  <si>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</si>
  <si>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</si>
  <si>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</si>
  <si>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</si>
  <si>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</si>
  <si>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</si>
  <si>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</si>
  <si>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</si>
  <si>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</si>
  <si>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</si>
  <si>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</si>
  <si>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</si>
  <si>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</si>
  <si>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</si>
  <si>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</si>
  <si>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</si>
  <si>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</si>
  <si>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</si>
  <si>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</si>
  <si>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</si>
  <si>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</si>
  <si>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</si>
  <si>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</si>
  <si>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</si>
  <si>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</si>
  <si>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</si>
  <si>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</si>
  <si>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</si>
  <si>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</si>
  <si>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</si>
  <si>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</si>
  <si>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</si>
  <si>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</si>
  <si>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</si>
  <si>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</si>
  <si>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</si>
  <si>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</si>
  <si>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</si>
  <si>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</si>
  <si>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</si>
  <si>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r>
      <rPr>
        <b/>
        <i/>
        <sz val="11"/>
        <color indexed="10"/>
        <rFont val="Calibri"/>
        <family val="2"/>
        <charset val="204"/>
      </rPr>
      <t>красным</t>
    </r>
    <r>
      <rPr>
        <i/>
        <sz val="11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</si>
  <si>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</si>
  <si>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</si>
  <si>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</si>
  <si>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</si>
  <si>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</si>
  <si>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</si>
  <si>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</si>
  <si>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</si>
  <si>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</si>
  <si>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</si>
  <si>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</si>
  <si>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</si>
  <si>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</si>
  <si>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</si>
  <si>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</si>
  <si>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</si>
  <si>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</si>
  <si>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</si>
  <si>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</si>
  <si>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</si>
  <si>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</si>
  <si>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</si>
  <si>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</si>
  <si>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</si>
  <si>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</si>
  <si>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</si>
  <si>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</si>
  <si>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</si>
  <si>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</si>
  <si>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</si>
  <si>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</si>
  <si>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</si>
  <si>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</si>
  <si>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</si>
  <si>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</si>
  <si>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</si>
  <si>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</si>
  <si>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</si>
  <si>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</si>
  <si>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</si>
  <si>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</si>
  <si>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</si>
  <si>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</si>
  <si>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</si>
  <si>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</si>
  <si>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</si>
  <si>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</si>
  <si>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</si>
  <si>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</si>
  <si>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</si>
  <si>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</si>
  <si>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</si>
  <si>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</si>
  <si>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</si>
  <si>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</si>
  <si>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</si>
  <si>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</si>
  <si>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</si>
  <si>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</si>
  <si>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</si>
  <si>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</si>
  <si>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</si>
  <si>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</si>
  <si>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</si>
  <si>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</si>
  <si>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</si>
  <si>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</si>
  <si>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</si>
  <si>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</si>
  <si>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</si>
  <si>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</si>
  <si>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</si>
  <si>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</si>
  <si>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</si>
  <si>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</si>
  <si>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</si>
  <si>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</si>
  <si>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</si>
  <si>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</si>
  <si>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</si>
  <si>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</si>
  <si>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</si>
  <si>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</si>
  <si>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</si>
  <si>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</si>
  <si>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</si>
  <si>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</si>
  <si>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</si>
  <si>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</si>
  <si>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</si>
  <si>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</si>
  <si>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</si>
  <si>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</si>
  <si>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</si>
  <si>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</si>
  <si>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</si>
  <si>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2, 8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</si>
  <si>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</si>
  <si>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</si>
  <si>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</si>
  <si>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</si>
  <si>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</si>
  <si>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</si>
  <si>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</si>
  <si>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</si>
  <si>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</si>
  <si>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</si>
  <si>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</si>
  <si>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</si>
  <si>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</si>
  <si>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</si>
  <si>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</si>
  <si>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</si>
  <si>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</si>
  <si>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</si>
  <si>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</si>
  <si>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</si>
  <si>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</si>
  <si>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</si>
  <si>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</si>
  <si>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</si>
  <si>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</si>
  <si>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</si>
  <si>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</si>
  <si>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</si>
  <si>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</si>
  <si>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</si>
  <si>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</si>
  <si>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</si>
  <si>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</si>
  <si>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</si>
  <si>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</si>
  <si>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</si>
  <si>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</si>
  <si>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</si>
  <si>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</si>
  <si>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</si>
  <si>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</si>
  <si>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</si>
  <si>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</si>
  <si>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</si>
  <si>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</si>
  <si>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</si>
  <si>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</si>
  <si>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</si>
  <si>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</si>
  <si>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</si>
  <si>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</si>
  <si>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</si>
  <si>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</si>
  <si>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</si>
  <si>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</si>
  <si>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</si>
  <si>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</si>
  <si>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</si>
  <si>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</si>
  <si>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</si>
  <si>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</si>
  <si>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</si>
  <si>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</si>
  <si>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</si>
  <si>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</si>
  <si>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</si>
  <si>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</si>
  <si>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</si>
  <si>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</si>
  <si>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</si>
  <si>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</si>
  <si>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</si>
  <si>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</si>
  <si>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</si>
  <si>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</si>
  <si>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</si>
  <si>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</si>
  <si>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</si>
  <si>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</si>
  <si>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</si>
  <si>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</si>
  <si>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</si>
  <si>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</si>
  <si>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</si>
  <si>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</si>
  <si>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</si>
  <si>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</si>
  <si>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</si>
  <si>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</si>
  <si>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</si>
  <si>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</si>
  <si>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</si>
  <si>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</si>
  <si>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</si>
  <si>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</si>
  <si>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</si>
  <si>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</si>
  <si>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</si>
  <si>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</si>
  <si>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</si>
  <si>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</si>
  <si>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</si>
  <si>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</si>
  <si>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</si>
  <si>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</si>
  <si>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</si>
  <si>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</si>
  <si>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</si>
  <si>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</si>
  <si>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</si>
  <si>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</si>
  <si>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</si>
  <si>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</si>
  <si>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</si>
  <si>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</si>
  <si>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</si>
  <si>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</si>
  <si>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</si>
  <si>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</si>
  <si>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</si>
  <si>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</si>
  <si>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</si>
  <si>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5, 6, 14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</si>
  <si>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</si>
  <si>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</si>
  <si>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</si>
  <si>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</si>
  <si>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</si>
  <si>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</si>
  <si>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</si>
  <si>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</si>
  <si>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</si>
  <si>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</si>
  <si>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</si>
  <si>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</si>
  <si>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</si>
  <si>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</si>
  <si>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</si>
  <si>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</si>
  <si>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</si>
  <si>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</si>
  <si>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</si>
  <si>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</si>
  <si>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</si>
  <si>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</si>
  <si>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</si>
  <si>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</si>
  <si>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</si>
  <si>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</si>
  <si>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</si>
  <si>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</si>
  <si>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</si>
  <si>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</si>
  <si>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</si>
  <si>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</si>
  <si>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</si>
  <si>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</si>
  <si>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</si>
  <si>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</si>
  <si>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</si>
  <si>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</si>
  <si>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</si>
  <si>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</si>
  <si>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</si>
  <si>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</si>
  <si>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</si>
  <si>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</si>
  <si>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</si>
  <si>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</si>
  <si>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</si>
  <si>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</si>
  <si>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</si>
  <si>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</si>
  <si>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</si>
  <si>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</si>
  <si>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</si>
  <si>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</si>
  <si>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</si>
  <si>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</si>
  <si>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</si>
  <si>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</si>
  <si>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</si>
  <si>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</si>
  <si>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</si>
  <si>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</si>
  <si>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</si>
  <si>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</si>
  <si>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</si>
  <si>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</si>
  <si>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</si>
  <si>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</si>
  <si>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</si>
  <si>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</si>
  <si>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</si>
  <si>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</si>
  <si>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</si>
  <si>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</si>
  <si>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</si>
  <si>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</si>
  <si>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</si>
  <si>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</si>
  <si>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</si>
  <si>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</si>
  <si>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</si>
  <si>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</si>
  <si>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</si>
  <si>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18, 21</t>
  </si>
  <si>
    <t>2, 3, 4,21</t>
  </si>
  <si>
    <t>20, 21</t>
  </si>
  <si>
    <t>2, 3, 4, 21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</si>
  <si>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</si>
  <si>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</si>
  <si>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</si>
  <si>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</si>
  <si>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</si>
  <si>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</si>
  <si>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</si>
  <si>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</si>
  <si>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</si>
  <si>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</si>
  <si>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</si>
  <si>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</si>
  <si>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</si>
  <si>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</si>
  <si>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</si>
  <si>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4, 5, 6, 14, 22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</si>
  <si>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</si>
  <si>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</si>
  <si>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</si>
  <si>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</si>
  <si>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</si>
  <si>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</si>
  <si>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</si>
  <si>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</si>
  <si>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</si>
  <si>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</si>
  <si>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</si>
  <si>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</si>
  <si>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</si>
  <si>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</si>
  <si>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</si>
  <si>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</si>
  <si>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</si>
  <si>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</si>
  <si>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</si>
  <si>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</si>
  <si>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</si>
  <si>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</si>
  <si>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</si>
  <si>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</si>
  <si>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</si>
  <si>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</si>
  <si>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</si>
  <si>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</si>
  <si>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</si>
  <si>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</si>
  <si>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</si>
  <si>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</si>
  <si>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</si>
  <si>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</si>
  <si>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</si>
  <si>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</si>
  <si>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</si>
  <si>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</si>
  <si>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</si>
  <si>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</si>
  <si>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</si>
  <si>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</si>
  <si>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</si>
  <si>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</si>
  <si>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</si>
  <si>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</si>
  <si>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</si>
  <si>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</si>
  <si>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</si>
  <si>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</si>
  <si>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</si>
  <si>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</si>
  <si>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</si>
  <si>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</si>
  <si>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</si>
  <si>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</si>
  <si>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</si>
  <si>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</si>
  <si>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</si>
  <si>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</si>
  <si>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</si>
  <si>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</si>
  <si>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</si>
  <si>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</si>
  <si>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</si>
  <si>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</si>
  <si>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</si>
  <si>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</si>
  <si>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</si>
  <si>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</si>
  <si>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</si>
  <si>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</si>
  <si>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</si>
  <si>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</si>
  <si>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</si>
  <si>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</si>
  <si>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</si>
  <si>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</si>
  <si>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</si>
  <si>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</si>
  <si>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</si>
  <si>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</si>
  <si>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</si>
  <si>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</si>
  <si>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</si>
  <si>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</si>
  <si>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</si>
  <si>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</si>
  <si>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</si>
  <si>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</si>
  <si>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</si>
  <si>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</si>
  <si>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</si>
  <si>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</si>
  <si>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</si>
  <si>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</si>
  <si>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</si>
  <si>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</si>
  <si>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</si>
  <si>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</si>
  <si>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</si>
  <si>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</si>
  <si>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</si>
  <si>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</si>
  <si>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</si>
  <si>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</si>
  <si>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</si>
  <si>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</si>
  <si>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</si>
  <si>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</si>
  <si>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</si>
  <si>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</si>
  <si>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</si>
  <si>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</si>
  <si>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</si>
  <si>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</si>
  <si>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</si>
  <si>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</si>
  <si>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</si>
  <si>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</si>
  <si>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</si>
  <si>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</si>
  <si>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</si>
  <si>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</si>
  <si>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</si>
  <si>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</si>
  <si>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2, 14, 30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</si>
  <si>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</si>
  <si>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</si>
  <si>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</si>
  <si>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</si>
  <si>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</si>
  <si>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</si>
  <si>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</si>
  <si>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</si>
  <si>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</si>
  <si>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</si>
  <si>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</si>
  <si>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</si>
  <si>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</si>
  <si>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</si>
  <si>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</si>
  <si>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</si>
  <si>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</si>
  <si>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</si>
  <si>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</si>
  <si>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</si>
  <si>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</si>
  <si>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</si>
  <si>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</si>
  <si>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</si>
  <si>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</si>
  <si>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</si>
  <si>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</si>
  <si>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</si>
  <si>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</si>
  <si>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</si>
  <si>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</si>
  <si>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</si>
  <si>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</si>
  <si>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</si>
  <si>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</si>
  <si>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</si>
  <si>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</si>
  <si>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</si>
  <si>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</si>
  <si>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</si>
  <si>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</si>
  <si>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</si>
  <si>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</si>
  <si>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</si>
  <si>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</si>
  <si>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</si>
  <si>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</si>
  <si>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</si>
  <si>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</si>
  <si>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</si>
  <si>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</si>
  <si>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</si>
  <si>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</si>
  <si>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</si>
  <si>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</si>
  <si>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</si>
  <si>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</si>
  <si>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</si>
  <si>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</si>
  <si>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</si>
  <si>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</si>
  <si>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</si>
  <si>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</si>
  <si>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</si>
  <si>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</si>
  <si>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</si>
  <si>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</si>
  <si>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</si>
  <si>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</si>
  <si>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</si>
  <si>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</si>
  <si>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</si>
  <si>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</si>
  <si>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</si>
  <si>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</si>
  <si>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</si>
  <si>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</si>
  <si>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</si>
  <si>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</si>
  <si>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</si>
  <si>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</si>
  <si>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</si>
  <si>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</si>
  <si>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</si>
  <si>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</si>
  <si>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</si>
  <si>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</si>
  <si>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</si>
  <si>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</si>
  <si>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</si>
  <si>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</si>
  <si>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</si>
  <si>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</si>
  <si>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</si>
  <si>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</si>
  <si>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12, 13, 14, 17, 18, 21,22, 23, 27, 29, 30, 31, 32, 34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</si>
  <si>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</si>
  <si>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</si>
  <si>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</si>
  <si>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</si>
  <si>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</si>
  <si>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</si>
  <si>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</si>
  <si>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</si>
  <si>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</si>
  <si>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</si>
  <si>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</si>
  <si>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</si>
  <si>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</si>
  <si>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</si>
  <si>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</si>
  <si>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</si>
  <si>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</si>
  <si>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</si>
  <si>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</si>
  <si>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</si>
  <si>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</si>
  <si>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</si>
  <si>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</si>
  <si>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</si>
  <si>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</si>
  <si>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</si>
  <si>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22, 25, 28, 29, 32, 33, 34, 35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</si>
  <si>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</si>
  <si>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</si>
  <si>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</si>
  <si>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</si>
  <si>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</si>
  <si>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</si>
  <si>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</si>
  <si>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</si>
  <si>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</si>
  <si>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</si>
  <si>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</si>
  <si>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</si>
  <si>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</si>
  <si>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</si>
  <si>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</si>
  <si>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</si>
  <si>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</si>
  <si>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</si>
  <si>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</si>
  <si>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14, 15, 19,22, 23, 24, 25, 28, 30, 32, 33, 34, 36</t>
  </si>
  <si>
    <t>33, 36</t>
  </si>
  <si>
    <t>2, 3,4, 5, 6, 8, 10, 12, 15, 17, 21, 24, 28, 31, 32, 33, 35, 36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</si>
  <si>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</si>
  <si>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</si>
  <si>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</si>
  <si>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</si>
  <si>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</si>
  <si>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</si>
  <si>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</si>
  <si>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</si>
  <si>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</si>
  <si>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</si>
  <si>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35, 37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</si>
</sst>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3" fillId="0" borderId="0" xfId="1" applyFont="1" applyAlignment="1" applyProtection="1"/>
    <xf numFmtId="0" fontId="0" fillId="4" borderId="1" xfId="0" applyFill="1" applyBorder="1" applyAlignment="1">
      <alignment wrapText="1"/>
    </xf>
    <xf numFmtId="0" fontId="24" fillId="9" borderId="1" xfId="0" applyFont="1" applyFill="1" applyBorder="1"/>
    <xf numFmtId="0" fontId="25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6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7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1" fontId="0" fillId="0" borderId="20" xfId="0" applyNumberFormat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0" borderId="21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2" xfId="0" applyFill="1" applyBorder="1" applyAlignment="1">
      <alignment wrapText="1"/>
    </xf>
    <xf numFmtId="0" fontId="28" fillId="12" borderId="13" xfId="0" applyFont="1" applyFill="1" applyBorder="1"/>
    <xf numFmtId="0" fontId="28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4" fillId="0" borderId="3" xfId="0" applyFont="1" applyBorder="1"/>
    <xf numFmtId="0" fontId="28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4" fillId="0" borderId="0" xfId="0" applyFont="1"/>
    <xf numFmtId="0" fontId="29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8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8" fillId="12" borderId="15" xfId="0" applyFont="1" applyFill="1" applyBorder="1"/>
    <xf numFmtId="0" fontId="28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8" fillId="12" borderId="1" xfId="0" applyFont="1" applyFill="1" applyBorder="1" applyAlignment="1">
      <alignment wrapText="1"/>
    </xf>
    <xf numFmtId="0" fontId="28" fillId="12" borderId="1" xfId="0" applyFont="1" applyFill="1" applyBorder="1"/>
    <xf numFmtId="0" fontId="28" fillId="12" borderId="1" xfId="0" applyFont="1" applyFill="1" applyBorder="1" applyAlignment="1"/>
    <xf numFmtId="0" fontId="0" fillId="13" borderId="1" xfId="0" applyFill="1" applyBorder="1"/>
    <xf numFmtId="0" fontId="28" fillId="12" borderId="19" xfId="0" applyFont="1" applyFill="1" applyBorder="1" applyAlignment="1"/>
    <xf numFmtId="0" fontId="28" fillId="12" borderId="10" xfId="0" applyFont="1" applyFill="1" applyBorder="1"/>
    <xf numFmtId="0" fontId="28" fillId="12" borderId="3" xfId="0" applyFont="1" applyFill="1" applyBorder="1"/>
    <xf numFmtId="0" fontId="0" fillId="10" borderId="13" xfId="0" applyFill="1" applyBorder="1"/>
    <xf numFmtId="0" fontId="30" fillId="0" borderId="1" xfId="0" applyFont="1" applyBorder="1"/>
    <xf numFmtId="0" fontId="31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2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3" fillId="12" borderId="13" xfId="0" applyFont="1" applyFill="1" applyBorder="1"/>
    <xf numFmtId="2" fontId="28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4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7" fillId="0" borderId="0" xfId="0" applyFont="1"/>
    <xf numFmtId="2" fontId="28" fillId="12" borderId="13" xfId="0" applyNumberFormat="1" applyFont="1" applyFill="1" applyBorder="1"/>
    <xf numFmtId="0" fontId="7" fillId="0" borderId="5" xfId="0" applyFont="1" applyFill="1" applyBorder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24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2" fillId="0" borderId="28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8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9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8" fillId="12" borderId="8" xfId="0" applyFont="1" applyFill="1" applyBorder="1" applyAlignment="1"/>
    <xf numFmtId="0" fontId="28" fillId="12" borderId="8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6"/>
  <sheetViews>
    <sheetView tabSelected="1" topLeftCell="A76" workbookViewId="0">
      <selection activeCell="B96" sqref="B96"/>
    </sheetView>
  </sheetViews>
  <sheetFormatPr defaultRowHeight="15"/>
  <cols>
    <col min="1" max="1" width="14.7109375" style="27" customWidth="1"/>
    <col min="2" max="2" width="16.7109375" style="163" customWidth="1"/>
    <col min="3" max="3" width="24.42578125" customWidth="1"/>
  </cols>
  <sheetData>
    <row r="1" spans="1:4" ht="41.45" customHeight="1">
      <c r="A1" s="165" t="s">
        <v>182</v>
      </c>
      <c r="B1" s="68" t="s">
        <v>189</v>
      </c>
      <c r="C1" s="68" t="s">
        <v>190</v>
      </c>
      <c r="D1" s="69" t="s">
        <v>183</v>
      </c>
    </row>
    <row r="2" spans="1:4">
      <c r="A2" s="200">
        <v>51150</v>
      </c>
      <c r="B2" s="51">
        <f>'35'!L12</f>
        <v>-0.38751000000002023</v>
      </c>
      <c r="C2" s="70">
        <v>35</v>
      </c>
      <c r="D2" s="69"/>
    </row>
    <row r="3" spans="1:4">
      <c r="A3" s="22" t="s">
        <v>452</v>
      </c>
      <c r="B3" s="51">
        <f>'18'!L27</f>
        <v>0.17795000000000982</v>
      </c>
      <c r="C3" s="70">
        <v>18</v>
      </c>
      <c r="D3" s="69"/>
    </row>
    <row r="4" spans="1:4">
      <c r="A4" s="22" t="s">
        <v>714</v>
      </c>
      <c r="B4" s="51">
        <f>'34'!L6</f>
        <v>0.1591200000000299</v>
      </c>
      <c r="C4" s="70">
        <v>34</v>
      </c>
      <c r="D4" s="69"/>
    </row>
    <row r="5" spans="1:4">
      <c r="A5" s="22" t="s">
        <v>121</v>
      </c>
      <c r="B5" s="51">
        <f>'3'!L90</f>
        <v>0.43039999999996326</v>
      </c>
      <c r="C5" s="70">
        <v>3</v>
      </c>
      <c r="D5" s="69" t="s">
        <v>188</v>
      </c>
    </row>
    <row r="6" spans="1:4">
      <c r="A6" s="22" t="s">
        <v>338</v>
      </c>
      <c r="B6" s="51">
        <f>'12'!L17+'13'!L20</f>
        <v>3.954810000000009</v>
      </c>
      <c r="C6" s="70" t="s">
        <v>369</v>
      </c>
      <c r="D6" s="69" t="s">
        <v>184</v>
      </c>
    </row>
    <row r="7" spans="1:4">
      <c r="A7" s="22" t="s">
        <v>179</v>
      </c>
      <c r="B7" s="51">
        <f>'4'!L25</f>
        <v>6.0853999999999928</v>
      </c>
      <c r="C7" s="70">
        <v>4</v>
      </c>
    </row>
    <row r="8" spans="1:4">
      <c r="A8" s="22" t="s">
        <v>646</v>
      </c>
      <c r="B8" s="51">
        <f>'31'!L21</f>
        <v>67.747600000000148</v>
      </c>
      <c r="C8" s="70">
        <v>31</v>
      </c>
    </row>
    <row r="9" spans="1:4">
      <c r="A9" s="22" t="s">
        <v>250</v>
      </c>
      <c r="B9" s="51">
        <f>'7'!L20</f>
        <v>-31.68433333333337</v>
      </c>
      <c r="C9" s="70">
        <v>7</v>
      </c>
      <c r="D9" s="69"/>
    </row>
    <row r="10" spans="1:4">
      <c r="A10" s="22" t="s">
        <v>411</v>
      </c>
      <c r="B10" s="51">
        <f>'15'!L12</f>
        <v>3.9373199999999997</v>
      </c>
      <c r="C10" s="70">
        <v>15</v>
      </c>
      <c r="D10" s="69"/>
    </row>
    <row r="11" spans="1:4">
      <c r="A11" s="22" t="s">
        <v>684</v>
      </c>
      <c r="B11" s="51">
        <f>'32'!L41+'34'!L24</f>
        <v>-0.44236000000000786</v>
      </c>
      <c r="C11" s="70" t="s">
        <v>731</v>
      </c>
      <c r="D11" s="69"/>
    </row>
    <row r="12" spans="1:4">
      <c r="A12" s="22" t="s">
        <v>25</v>
      </c>
      <c r="B12" s="74">
        <f>'2итог'!L40+'9'!L23</f>
        <v>5.4230799999999988</v>
      </c>
      <c r="C12" s="70" t="s">
        <v>315</v>
      </c>
    </row>
    <row r="13" spans="1:4">
      <c r="A13" s="22" t="s">
        <v>31</v>
      </c>
      <c r="B13" s="51">
        <f>'2итог'!L68+'8'!L6</f>
        <v>2.8571999999999207</v>
      </c>
      <c r="C13" s="70" t="s">
        <v>281</v>
      </c>
    </row>
    <row r="14" spans="1:4">
      <c r="A14" s="23" t="s">
        <v>528</v>
      </c>
      <c r="B14" s="51">
        <f>'23'!L43</f>
        <v>5.7899999999904139E-2</v>
      </c>
      <c r="C14" s="70">
        <v>23</v>
      </c>
    </row>
    <row r="15" spans="1:4">
      <c r="A15" s="22" t="s">
        <v>165</v>
      </c>
      <c r="B15" s="51">
        <f>'4'!L49+'5'!L60+'13'!L18+'17'!L6+'18'!L17+'20'!L19</f>
        <v>59.122805666666864</v>
      </c>
      <c r="C15" s="70" t="s">
        <v>475</v>
      </c>
    </row>
    <row r="16" spans="1:4">
      <c r="A16" s="22" t="s">
        <v>130</v>
      </c>
      <c r="B16" s="51">
        <f>'3'!L12+'4'!L8</f>
        <v>4.0525399999999649</v>
      </c>
      <c r="C16" s="70">
        <v>3.4</v>
      </c>
    </row>
    <row r="17" spans="1:3">
      <c r="A17" s="22" t="s">
        <v>214</v>
      </c>
      <c r="B17" s="51">
        <f>'5'!L12</f>
        <v>-2.7871300000000048</v>
      </c>
      <c r="C17" s="70">
        <v>5</v>
      </c>
    </row>
    <row r="18" spans="1:3">
      <c r="A18" s="23" t="s">
        <v>525</v>
      </c>
      <c r="B18" s="51">
        <f>'23'!L39</f>
        <v>5.7899999999904139E-2</v>
      </c>
      <c r="C18" s="70">
        <v>23</v>
      </c>
    </row>
    <row r="19" spans="1:3">
      <c r="A19" s="22" t="s">
        <v>341</v>
      </c>
      <c r="B19" s="51">
        <f>'12'!L23+'13'!L13</f>
        <v>7.8253999999999451</v>
      </c>
      <c r="C19" s="70" t="s">
        <v>369</v>
      </c>
    </row>
    <row r="20" spans="1:3">
      <c r="A20" s="22" t="s">
        <v>21</v>
      </c>
      <c r="B20" s="51">
        <f>'2итог'!L20+'7'!L16</f>
        <v>-10.683320000000094</v>
      </c>
      <c r="C20" s="70" t="s">
        <v>270</v>
      </c>
    </row>
    <row r="21" spans="1:3">
      <c r="A21" s="22" t="s">
        <v>747</v>
      </c>
      <c r="B21" s="51">
        <f>'35'!L38</f>
        <v>0.43110000000001492</v>
      </c>
      <c r="C21" s="70">
        <v>35</v>
      </c>
    </row>
    <row r="22" spans="1:3">
      <c r="A22" s="22" t="s">
        <v>444</v>
      </c>
      <c r="B22" s="51">
        <f>'18'!L19</f>
        <v>1.4999999999872671E-2</v>
      </c>
      <c r="C22" s="70">
        <v>18</v>
      </c>
    </row>
    <row r="23" spans="1:3">
      <c r="A23" s="22" t="s">
        <v>199</v>
      </c>
      <c r="B23" s="51">
        <f>'5'!L20</f>
        <v>0.12885999999997466</v>
      </c>
      <c r="C23" s="70">
        <v>5</v>
      </c>
    </row>
    <row r="24" spans="1:3">
      <c r="A24" s="22" t="s">
        <v>123</v>
      </c>
      <c r="B24" s="51">
        <f>'3'!L82+'5'!L27</f>
        <v>-5.6199999999790862E-3</v>
      </c>
      <c r="C24" s="70" t="s">
        <v>215</v>
      </c>
    </row>
    <row r="25" spans="1:3">
      <c r="A25" s="22" t="s">
        <v>38</v>
      </c>
      <c r="B25" s="51">
        <f>'2итог'!L76</f>
        <v>3.6608099999999695</v>
      </c>
      <c r="C25" s="70">
        <v>2</v>
      </c>
    </row>
    <row r="26" spans="1:3">
      <c r="A26" s="22" t="s">
        <v>556</v>
      </c>
      <c r="B26" s="51">
        <f>'27'!L6</f>
        <v>-873.08860000000004</v>
      </c>
      <c r="C26" s="70">
        <v>27</v>
      </c>
    </row>
    <row r="27" spans="1:3">
      <c r="A27" s="22" t="s">
        <v>770</v>
      </c>
      <c r="B27" s="51">
        <f>'36'!L14</f>
        <v>12.46999999999997</v>
      </c>
      <c r="C27" s="70">
        <v>36</v>
      </c>
    </row>
    <row r="28" spans="1:3">
      <c r="A28" s="22" t="s">
        <v>746</v>
      </c>
      <c r="B28" s="51">
        <f>'35'!L36</f>
        <v>0.43110000000001492</v>
      </c>
      <c r="C28" s="70">
        <v>35</v>
      </c>
    </row>
    <row r="29" spans="1:3">
      <c r="A29" s="22" t="s">
        <v>379</v>
      </c>
      <c r="B29" s="51">
        <f>'14'!L45</f>
        <v>-0.11673999999999296</v>
      </c>
      <c r="C29" s="70">
        <v>14</v>
      </c>
    </row>
    <row r="30" spans="1:3">
      <c r="A30" s="22" t="s">
        <v>498</v>
      </c>
      <c r="B30" s="51">
        <f>'22'!L16</f>
        <v>-6.2821500000000015</v>
      </c>
      <c r="C30" s="70">
        <v>22</v>
      </c>
    </row>
    <row r="31" spans="1:3">
      <c r="A31" s="22" t="s">
        <v>413</v>
      </c>
      <c r="B31" s="51">
        <f>'15'!L14+'20'!L12</f>
        <v>-9.8799999999528154E-3</v>
      </c>
      <c r="C31" s="70" t="s">
        <v>472</v>
      </c>
    </row>
    <row r="32" spans="1:3">
      <c r="A32" s="23" t="s">
        <v>514</v>
      </c>
      <c r="B32" s="51">
        <f>'23'!L14</f>
        <v>-0.39499999999998181</v>
      </c>
      <c r="C32" s="70">
        <v>23</v>
      </c>
    </row>
    <row r="33" spans="1:3">
      <c r="A33" s="23" t="s">
        <v>691</v>
      </c>
      <c r="B33" s="51">
        <f>'33'!L12+'34'!L12</f>
        <v>-5.8059100000001536</v>
      </c>
      <c r="C33" s="70">
        <v>33.340000000000003</v>
      </c>
    </row>
    <row r="34" spans="1:3">
      <c r="A34" s="23" t="s">
        <v>540</v>
      </c>
      <c r="B34" s="51">
        <f>'24'!L14</f>
        <v>0.17160000000001219</v>
      </c>
      <c r="C34" s="70">
        <v>24</v>
      </c>
    </row>
    <row r="35" spans="1:3">
      <c r="A35" s="23" t="s">
        <v>543</v>
      </c>
      <c r="B35" s="51">
        <f>'25'!L8</f>
        <v>3.8900000000012369E-2</v>
      </c>
      <c r="C35" s="70">
        <v>25</v>
      </c>
    </row>
    <row r="36" spans="1:3">
      <c r="A36" s="22" t="s">
        <v>28</v>
      </c>
      <c r="B36" s="51">
        <f>'2итог'!L55+'3'!L8+'4'!L86+'21'!L15</f>
        <v>-0.3080000000002201</v>
      </c>
      <c r="C36" s="70" t="s">
        <v>489</v>
      </c>
    </row>
    <row r="37" spans="1:3">
      <c r="A37" s="23" t="s">
        <v>524</v>
      </c>
      <c r="B37" s="51">
        <f>'23'!L37+'32'!L10</f>
        <v>2.7462333333332367</v>
      </c>
      <c r="C37" s="70" t="s">
        <v>687</v>
      </c>
    </row>
    <row r="38" spans="1:3">
      <c r="A38" s="23" t="s">
        <v>523</v>
      </c>
      <c r="B38" s="51">
        <f>'23'!L35</f>
        <v>5.7899999999904139E-2</v>
      </c>
      <c r="C38" s="70">
        <v>23</v>
      </c>
    </row>
    <row r="39" spans="1:3">
      <c r="A39" s="22" t="s">
        <v>133</v>
      </c>
      <c r="B39" s="51">
        <f>'3'!L76+'4'!L72</f>
        <v>34.322133333333426</v>
      </c>
      <c r="C39" s="70" t="s">
        <v>187</v>
      </c>
    </row>
    <row r="40" spans="1:3">
      <c r="A40" s="22" t="s">
        <v>664</v>
      </c>
      <c r="B40" s="51">
        <f>'32'!L6</f>
        <v>3.1850000000000023</v>
      </c>
      <c r="C40" s="70">
        <v>32</v>
      </c>
    </row>
    <row r="41" spans="1:3">
      <c r="A41" s="22" t="s">
        <v>40</v>
      </c>
      <c r="B41" s="51">
        <f>'2итог'!L80+'3'!L88+'4'!L44+'5'!L18+'6'!L18</f>
        <v>-13.151913333333596</v>
      </c>
      <c r="C41" s="70" t="s">
        <v>235</v>
      </c>
    </row>
    <row r="42" spans="1:3">
      <c r="A42" s="22" t="s">
        <v>697</v>
      </c>
      <c r="B42" s="51">
        <f>'33'!L21</f>
        <v>-0.40149999999994179</v>
      </c>
      <c r="C42" s="70">
        <v>33</v>
      </c>
    </row>
    <row r="43" spans="1:3">
      <c r="A43" s="22" t="s">
        <v>625</v>
      </c>
      <c r="B43" s="51">
        <f>'30'!L40</f>
        <v>0.34900000000004638</v>
      </c>
      <c r="C43" s="70">
        <v>30</v>
      </c>
    </row>
    <row r="44" spans="1:3">
      <c r="A44" s="22" t="s">
        <v>30</v>
      </c>
      <c r="B44" s="51">
        <f>'2итог'!L65+'3'!L67+'4'!L14</f>
        <v>6.1778753333333043</v>
      </c>
      <c r="C44" s="70" t="s">
        <v>185</v>
      </c>
    </row>
    <row r="45" spans="1:3" ht="30">
      <c r="A45" s="23" t="s">
        <v>39</v>
      </c>
      <c r="B45" s="51">
        <f>'2итог'!L78+'3'!L20+'3'!L23+'5'!L48+'6'!L6+'12'!L29+'14'!L47+'17'!L12+'19'!L11+'22'!L12+'23'!L45</f>
        <v>0.2988050000000726</v>
      </c>
      <c r="C45" s="70" t="s">
        <v>534</v>
      </c>
    </row>
    <row r="46" spans="1:3" ht="45">
      <c r="A46" s="23" t="s">
        <v>2</v>
      </c>
      <c r="B46" s="51">
        <f>'2итог'!L45+'3'!L30+'4'!L55+'5'!L44+'6'!L14+'8'!L12+'10'!L21+'12'!L34+'15'!L8+'17'!L10+'21'!L11+'23'!L6+'24'!L8+'28'!L13+'31'!L31+'32'!L37+'33'!L18+'35'!L16+'36'!L18</f>
        <v>88.604172666665818</v>
      </c>
      <c r="C46" s="70" t="s">
        <v>779</v>
      </c>
    </row>
    <row r="47" spans="1:3">
      <c r="A47" s="23" t="s">
        <v>521</v>
      </c>
      <c r="B47" s="51">
        <f>'6'!L8+'7'!L6+'18'!L23</f>
        <v>-0.17543333333333067</v>
      </c>
      <c r="C47" s="70" t="s">
        <v>533</v>
      </c>
    </row>
    <row r="48" spans="1:3">
      <c r="A48" s="23" t="s">
        <v>521</v>
      </c>
      <c r="B48" s="51"/>
      <c r="C48" s="70">
        <v>23</v>
      </c>
    </row>
    <row r="49" spans="1:3">
      <c r="A49" s="22" t="s">
        <v>124</v>
      </c>
      <c r="B49" s="51">
        <f>'3'!L71+'5'!L30</f>
        <v>-13.888610000000085</v>
      </c>
      <c r="C49" s="70" t="s">
        <v>215</v>
      </c>
    </row>
    <row r="50" spans="1:3">
      <c r="A50" s="22" t="s">
        <v>24</v>
      </c>
      <c r="B50" s="51">
        <f>'2итог'!L33+'3'!L33+'7'!L29</f>
        <v>-18.222000000000207</v>
      </c>
      <c r="C50" s="70" t="s">
        <v>271</v>
      </c>
    </row>
    <row r="51" spans="1:3">
      <c r="A51" s="22" t="s">
        <v>544</v>
      </c>
      <c r="B51" s="51">
        <f>'25'!L10</f>
        <v>5.4800000000000182E-2</v>
      </c>
      <c r="C51" s="70">
        <v>25</v>
      </c>
    </row>
    <row r="52" spans="1:3">
      <c r="A52" s="22" t="s">
        <v>20</v>
      </c>
      <c r="B52" s="51">
        <f>'2итог'!L15+'4'!L88+'7'!L14+'15'!L6+'20'!L17</f>
        <v>0.1099366666660444</v>
      </c>
      <c r="C52" s="70" t="s">
        <v>473</v>
      </c>
    </row>
    <row r="53" spans="1:3">
      <c r="A53" s="22" t="s">
        <v>42</v>
      </c>
      <c r="B53" s="51">
        <f>'2итог'!L84+'3'!L96</f>
        <v>3.2574099999999362</v>
      </c>
      <c r="C53" s="70" t="s">
        <v>186</v>
      </c>
    </row>
    <row r="54" spans="1:3">
      <c r="A54" s="22" t="s">
        <v>567</v>
      </c>
      <c r="B54" s="51">
        <f>'27'!L22+'32'!L25</f>
        <v>0.30173333333345909</v>
      </c>
      <c r="C54" s="70" t="s">
        <v>688</v>
      </c>
    </row>
    <row r="55" spans="1:3">
      <c r="A55" s="22" t="s">
        <v>192</v>
      </c>
      <c r="B55" s="51">
        <f>'5'!L8+'8'!L8+'12'!L32</f>
        <v>-1.2971199999999641</v>
      </c>
      <c r="C55" s="70" t="s">
        <v>355</v>
      </c>
    </row>
    <row r="56" spans="1:3">
      <c r="A56" s="22" t="s">
        <v>0</v>
      </c>
      <c r="B56" s="51">
        <f>'2итог'!L23+'4'!L22</f>
        <v>16.694627999999966</v>
      </c>
      <c r="C56" s="70">
        <v>2.4</v>
      </c>
    </row>
    <row r="57" spans="1:3">
      <c r="A57" s="22" t="s">
        <v>761</v>
      </c>
      <c r="B57" s="51">
        <f>'35'!L32+'37'!L15</f>
        <v>-1460.3672733333333</v>
      </c>
      <c r="C57" s="70" t="s">
        <v>790</v>
      </c>
    </row>
    <row r="58" spans="1:3">
      <c r="A58" s="22" t="s">
        <v>619</v>
      </c>
      <c r="B58" s="51">
        <f>'30'!L32+'31'!L6</f>
        <v>319.11960000000045</v>
      </c>
      <c r="C58" s="70" t="s">
        <v>658</v>
      </c>
    </row>
    <row r="59" spans="1:3">
      <c r="A59" s="22" t="s">
        <v>569</v>
      </c>
      <c r="B59" s="51">
        <f>'27'!L24</f>
        <v>-0.12247999999999593</v>
      </c>
      <c r="C59" s="70">
        <v>27</v>
      </c>
    </row>
    <row r="60" spans="1:3">
      <c r="A60" s="22" t="s">
        <v>32</v>
      </c>
      <c r="B60" s="51">
        <f>'2итог'!L70+'3'!L57+'4'!L33+'5'!L51+'13'!L16</f>
        <v>-8.3208633333331932</v>
      </c>
      <c r="C60" s="70" t="s">
        <v>371</v>
      </c>
    </row>
    <row r="61" spans="1:3">
      <c r="A61" s="22" t="s">
        <v>243</v>
      </c>
      <c r="B61" s="51">
        <f>'7'!L10</f>
        <v>0.34850000000000136</v>
      </c>
      <c r="C61" s="70">
        <v>7</v>
      </c>
    </row>
    <row r="62" spans="1:3">
      <c r="A62" s="22" t="s">
        <v>151</v>
      </c>
      <c r="B62" s="51">
        <f>'4'!L84</f>
        <v>15.043000000000006</v>
      </c>
      <c r="C62" s="70">
        <v>4</v>
      </c>
    </row>
    <row r="63" spans="1:3">
      <c r="A63" s="23" t="s">
        <v>268</v>
      </c>
      <c r="B63" s="51">
        <f>'7'!L37</f>
        <v>-38.592800000000352</v>
      </c>
      <c r="C63" s="70">
        <v>7</v>
      </c>
    </row>
    <row r="64" spans="1:3">
      <c r="A64" s="23" t="s">
        <v>410</v>
      </c>
      <c r="B64" s="51">
        <f>'15'!L10+'30'!L42</f>
        <v>10.796320000000094</v>
      </c>
      <c r="C64" s="70" t="s">
        <v>637</v>
      </c>
    </row>
    <row r="65" spans="1:3">
      <c r="A65" s="23" t="s">
        <v>720</v>
      </c>
      <c r="B65" s="51">
        <f>'34'!L14+'37'!L8</f>
        <v>-1361.46216</v>
      </c>
      <c r="C65" s="70" t="s">
        <v>788</v>
      </c>
    </row>
    <row r="66" spans="1:3">
      <c r="A66" s="23" t="s">
        <v>530</v>
      </c>
      <c r="B66" s="51">
        <f>'23'!L49</f>
        <v>0.36810000000002674</v>
      </c>
      <c r="C66" s="70">
        <v>23</v>
      </c>
    </row>
    <row r="67" spans="1:3">
      <c r="A67" s="22" t="s">
        <v>41</v>
      </c>
      <c r="B67" s="51">
        <f>'2итог'!L82+'4'!L16</f>
        <v>6.7462099999999623</v>
      </c>
      <c r="C67" s="70">
        <v>2.4</v>
      </c>
    </row>
    <row r="68" spans="1:3">
      <c r="A68" s="22" t="s">
        <v>653</v>
      </c>
      <c r="B68" s="51">
        <f>'31'!L28</f>
        <v>-1.3019999999999072</v>
      </c>
      <c r="C68" s="70">
        <v>31</v>
      </c>
    </row>
    <row r="69" spans="1:3">
      <c r="A69" s="23" t="s">
        <v>356</v>
      </c>
      <c r="B69" s="51">
        <f>'12'!L38+'13'!L22+'17'!L16+'23'!L11+'32'!L34+'35'!L44</f>
        <v>0.30054599999994025</v>
      </c>
      <c r="C69" s="70" t="s">
        <v>762</v>
      </c>
    </row>
    <row r="70" spans="1:3">
      <c r="A70" s="23" t="s">
        <v>624</v>
      </c>
      <c r="B70" s="51">
        <f>'30'!L38</f>
        <v>9.4500000000039108E-2</v>
      </c>
      <c r="C70" s="70">
        <v>30</v>
      </c>
    </row>
    <row r="71" spans="1:3">
      <c r="A71" s="22" t="s">
        <v>324</v>
      </c>
      <c r="B71" s="51">
        <f>'10'!L8</f>
        <v>-0.73066666666665014</v>
      </c>
      <c r="C71" s="70">
        <v>10</v>
      </c>
    </row>
    <row r="72" spans="1:3">
      <c r="A72" s="22" t="s">
        <v>739</v>
      </c>
      <c r="B72" s="51">
        <f>'35'!L20</f>
        <v>-0.38751000000002023</v>
      </c>
      <c r="C72" s="70">
        <v>35</v>
      </c>
    </row>
    <row r="73" spans="1:3">
      <c r="A73" s="22" t="s">
        <v>299</v>
      </c>
      <c r="B73" s="51">
        <f>'9'!L17+'10'!L17+'12'!L26</f>
        <v>0.41207499999973152</v>
      </c>
      <c r="C73" s="70" t="s">
        <v>354</v>
      </c>
    </row>
    <row r="74" spans="1:3">
      <c r="A74" s="22" t="s">
        <v>181</v>
      </c>
      <c r="B74" s="51">
        <f>'4'!L12+'5'!L34+'6'!L21+'10'!L17+'34'!L18+'35'!L22</f>
        <v>0.28793000000018765</v>
      </c>
      <c r="C74" s="70" t="s">
        <v>756</v>
      </c>
    </row>
    <row r="75" spans="1:3">
      <c r="A75" s="23" t="s">
        <v>160</v>
      </c>
      <c r="B75" s="51">
        <f>'3'!L92+'4'!L60+'22'!L10+'23'!L24+'25'!L16</f>
        <v>0.14769999999964512</v>
      </c>
      <c r="C75" s="70" t="s">
        <v>551</v>
      </c>
    </row>
    <row r="76" spans="1:3">
      <c r="A76" s="22" t="s">
        <v>272</v>
      </c>
      <c r="B76" s="51">
        <f>'8'!L10</f>
        <v>-513.98759999999993</v>
      </c>
      <c r="C76" s="70">
        <v>8</v>
      </c>
    </row>
    <row r="77" spans="1:3">
      <c r="A77" s="22" t="s">
        <v>304</v>
      </c>
      <c r="B77" s="51">
        <f>'9'!L10+'10'!L10+'28'!L10</f>
        <v>-0.39733333333361998</v>
      </c>
      <c r="C77" s="70" t="s">
        <v>586</v>
      </c>
    </row>
    <row r="78" spans="1:3">
      <c r="A78" s="22" t="s">
        <v>169</v>
      </c>
      <c r="B78" s="51">
        <f>'4'!L40+'12'!L13+'21'!L32+'22'!L6+'33'!L15</f>
        <v>2.4106666666625642E-2</v>
      </c>
      <c r="C78" s="70" t="s">
        <v>708</v>
      </c>
    </row>
    <row r="79" spans="1:3">
      <c r="A79" s="22" t="s">
        <v>736</v>
      </c>
      <c r="B79" s="51">
        <f>'35'!L10</f>
        <v>-0.38751000000002023</v>
      </c>
      <c r="C79" s="70">
        <v>35</v>
      </c>
    </row>
    <row r="80" spans="1:3">
      <c r="A80" s="22" t="s">
        <v>783</v>
      </c>
      <c r="B80" s="51">
        <f>'37'!L12</f>
        <v>-644.59999999999991</v>
      </c>
      <c r="C80" s="70">
        <v>37</v>
      </c>
    </row>
    <row r="81" spans="1:3">
      <c r="A81" s="22" t="s">
        <v>19</v>
      </c>
      <c r="B81" s="51">
        <f>'2итог'!L10+'3'!L26</f>
        <v>0.39273999999977605</v>
      </c>
      <c r="C81" s="70" t="s">
        <v>186</v>
      </c>
    </row>
    <row r="82" spans="1:3">
      <c r="A82" s="22" t="s">
        <v>327</v>
      </c>
      <c r="B82" s="51">
        <f>'11'!L15</f>
        <v>-26.911399999999958</v>
      </c>
      <c r="C82" s="70">
        <v>11</v>
      </c>
    </row>
    <row r="83" spans="1:3">
      <c r="A83" s="22" t="s">
        <v>290</v>
      </c>
      <c r="B83" s="51">
        <f>'9'!L35+'11'!L6+'13'!L24+'26'!L8+'30'!L19</f>
        <v>235.05027000000041</v>
      </c>
      <c r="C83" s="70" t="s">
        <v>635</v>
      </c>
    </row>
    <row r="84" spans="1:3">
      <c r="A84" s="22" t="s">
        <v>205</v>
      </c>
      <c r="B84" s="51">
        <f>'5'!L38</f>
        <v>-0.15830500000015491</v>
      </c>
      <c r="C84" s="70">
        <v>5</v>
      </c>
    </row>
    <row r="85" spans="1:3">
      <c r="A85" s="22" t="s">
        <v>774</v>
      </c>
      <c r="B85" s="51">
        <f>'36'!L21</f>
        <v>101.76999999999998</v>
      </c>
      <c r="C85" s="70">
        <v>36</v>
      </c>
    </row>
    <row r="86" spans="1:3" ht="30">
      <c r="A86" s="23" t="s">
        <v>333</v>
      </c>
      <c r="B86" s="51">
        <f>'12'!L6+'13'!L6+'14'!L17+'17'!L21+'18'!L13+'21'!L24+'22'!L22+'23'!L27+'27'!L8+'29'!L10+'30'!L27+'31'!L17+'32'!L31+'34'!L20</f>
        <v>-0.21025266666612197</v>
      </c>
      <c r="C86" s="70" t="s">
        <v>730</v>
      </c>
    </row>
    <row r="87" spans="1:3">
      <c r="A87" s="23" t="s">
        <v>718</v>
      </c>
      <c r="B87" s="51">
        <f>'34'!L10</f>
        <v>-0.37227999999993244</v>
      </c>
      <c r="C87" s="70">
        <v>34</v>
      </c>
    </row>
    <row r="88" spans="1:3">
      <c r="A88" s="22" t="s">
        <v>469</v>
      </c>
      <c r="B88" s="51">
        <f>'20'!L15</f>
        <v>-0.17499999999995453</v>
      </c>
      <c r="C88" s="70">
        <v>20</v>
      </c>
    </row>
    <row r="89" spans="1:3">
      <c r="A89" s="22" t="s">
        <v>29</v>
      </c>
      <c r="B89" s="51">
        <f>'2итог'!L61+'3'!L47+'4'!L70+'5'!L10+'7'!L25+'8'!L16+'9'!L45+'11'!L11+'20'!L9</f>
        <v>-0.18192700000054174</v>
      </c>
      <c r="C89" s="70" t="s">
        <v>471</v>
      </c>
    </row>
    <row r="90" spans="1:3">
      <c r="A90" s="23" t="s">
        <v>526</v>
      </c>
      <c r="B90" s="51">
        <f>'23'!L41</f>
        <v>5.7899999999904139E-2</v>
      </c>
      <c r="C90" s="70">
        <v>23</v>
      </c>
    </row>
    <row r="91" spans="1:3">
      <c r="A91" s="23" t="s">
        <v>670</v>
      </c>
      <c r="B91" s="51">
        <f>'32'!L16</f>
        <v>134.9849999999999</v>
      </c>
      <c r="C91" s="70">
        <v>32</v>
      </c>
    </row>
    <row r="92" spans="1:3">
      <c r="A92" s="23" t="s">
        <v>768</v>
      </c>
      <c r="B92" s="51">
        <f>'36'!L12</f>
        <v>-21.001000000000033</v>
      </c>
      <c r="C92" s="70">
        <v>36</v>
      </c>
    </row>
    <row r="93" spans="1:3">
      <c r="A93" s="22" t="s">
        <v>22</v>
      </c>
      <c r="B93" s="51">
        <f>'2итог'!L26+'14'!L37+'30'!L13</f>
        <v>61.113100000000173</v>
      </c>
      <c r="C93" s="70" t="s">
        <v>634</v>
      </c>
    </row>
    <row r="94" spans="1:3">
      <c r="A94" s="166" t="s">
        <v>689</v>
      </c>
      <c r="B94" s="129">
        <f>'33'!L8+'36'!L16</f>
        <v>50.075999999999794</v>
      </c>
      <c r="C94" s="130" t="s">
        <v>778</v>
      </c>
    </row>
    <row r="95" spans="1:3">
      <c r="A95" s="166" t="s">
        <v>780</v>
      </c>
      <c r="B95" s="129">
        <f>'37'!L6</f>
        <v>-677.05</v>
      </c>
      <c r="C95" s="130">
        <v>37</v>
      </c>
    </row>
    <row r="96" spans="1:3">
      <c r="A96" s="166" t="s">
        <v>145</v>
      </c>
      <c r="B96" s="129">
        <f>'4'!L100</f>
        <v>7.1284999999999741</v>
      </c>
      <c r="C96" s="130">
        <v>4</v>
      </c>
    </row>
    <row r="97" spans="1:5" ht="15.75" thickBot="1">
      <c r="A97" s="167" t="s">
        <v>463</v>
      </c>
      <c r="B97" s="112">
        <f>'20'!L6+'21'!L22</f>
        <v>0.45680000000004384</v>
      </c>
      <c r="C97" s="113" t="s">
        <v>490</v>
      </c>
      <c r="D97" s="114"/>
      <c r="E97" s="114"/>
    </row>
    <row r="98" spans="1:5">
      <c r="A98" s="168" t="s">
        <v>346</v>
      </c>
      <c r="B98" s="110">
        <f>'12'!L36+'17'!L14+'18'!L7+'25'!L14+'26'!L11+'28'!L8</f>
        <v>9.8051999999938744E-2</v>
      </c>
      <c r="C98" s="111" t="s">
        <v>585</v>
      </c>
    </row>
    <row r="99" spans="1:5">
      <c r="A99" s="22" t="s">
        <v>317</v>
      </c>
      <c r="B99" s="51">
        <f>'10'!L12</f>
        <v>-0.33226666666632809</v>
      </c>
      <c r="C99" s="70">
        <v>10</v>
      </c>
    </row>
    <row r="100" spans="1:5">
      <c r="A100" s="22" t="s">
        <v>375</v>
      </c>
      <c r="B100" s="51">
        <f>'3'!L98+'7'!L12+'14'!L39+'35'!L8</f>
        <v>-3.236686666666742</v>
      </c>
      <c r="C100" s="70" t="s">
        <v>755</v>
      </c>
    </row>
    <row r="101" spans="1:5">
      <c r="A101" s="22" t="s">
        <v>737</v>
      </c>
      <c r="B101" s="51">
        <f>'35'!L14</f>
        <v>-0.38751000000002023</v>
      </c>
      <c r="C101" s="70">
        <v>35</v>
      </c>
    </row>
    <row r="102" spans="1:5">
      <c r="A102" s="22" t="s">
        <v>552</v>
      </c>
      <c r="B102" s="51">
        <f>'26'!L6+'30'!L23+'32'!L20+'35'!L6</f>
        <v>-2.8495100000000093</v>
      </c>
      <c r="C102" s="70" t="s">
        <v>754</v>
      </c>
    </row>
    <row r="103" spans="1:5">
      <c r="A103" s="22" t="s">
        <v>415</v>
      </c>
      <c r="B103" s="51">
        <f>'15'!L16+'25'!L6</f>
        <v>-0.16707999999994172</v>
      </c>
      <c r="C103" s="70" t="s">
        <v>550</v>
      </c>
    </row>
    <row r="104" spans="1:5">
      <c r="A104" s="22" t="s">
        <v>617</v>
      </c>
      <c r="B104" s="51">
        <f>'30'!L30</f>
        <v>-0.12299999999999045</v>
      </c>
      <c r="C104" s="70">
        <v>30</v>
      </c>
    </row>
    <row r="105" spans="1:5">
      <c r="A105" s="22" t="s">
        <v>386</v>
      </c>
      <c r="B105" s="51">
        <f>'14'!L26</f>
        <v>0.30554000000006454</v>
      </c>
      <c r="C105" s="70">
        <v>14</v>
      </c>
    </row>
    <row r="106" spans="1:5">
      <c r="A106" s="23" t="s">
        <v>519</v>
      </c>
      <c r="B106" s="51">
        <f>'23'!L29</f>
        <v>-0.1440000000000623</v>
      </c>
      <c r="C106" s="70">
        <v>23</v>
      </c>
    </row>
    <row r="107" spans="1:5">
      <c r="A107" s="22" t="s">
        <v>497</v>
      </c>
      <c r="B107" s="51">
        <f>'22'!L14+'29'!L6</f>
        <v>-4.7300000000063847E-2</v>
      </c>
      <c r="C107" s="70" t="s">
        <v>595</v>
      </c>
    </row>
    <row r="108" spans="1:5">
      <c r="A108" s="22" t="s">
        <v>401</v>
      </c>
      <c r="B108" s="51">
        <f>'7'!L18</f>
        <v>-1.4548666666666747</v>
      </c>
      <c r="C108" s="70">
        <v>7</v>
      </c>
    </row>
    <row r="109" spans="1:5">
      <c r="A109" s="22" t="s">
        <v>119</v>
      </c>
      <c r="B109" s="51">
        <f>'3'!L86</f>
        <v>0.19479999999995812</v>
      </c>
      <c r="C109" s="70">
        <v>3</v>
      </c>
    </row>
    <row r="110" spans="1:5">
      <c r="A110" s="22" t="s">
        <v>296</v>
      </c>
      <c r="B110" s="51">
        <f>'9'!L30</f>
        <v>-464.01600000000002</v>
      </c>
      <c r="C110" s="70">
        <v>9</v>
      </c>
    </row>
    <row r="111" spans="1:5">
      <c r="A111" s="23" t="s">
        <v>366</v>
      </c>
      <c r="B111" s="51">
        <f>'13'!L26+'21'!L30+'23'!L47+'24'!L6+'26'!L13</f>
        <v>0.21915000000001328</v>
      </c>
      <c r="C111" s="70" t="s">
        <v>555</v>
      </c>
    </row>
    <row r="112" spans="1:5" ht="30">
      <c r="A112" s="23" t="s">
        <v>384</v>
      </c>
      <c r="B112" s="51">
        <f>'14'!L22+'15'!L24+'19'!L6+'22'!L18+'23'!L20+'24'!L12+'25'!L18+'28'!L17+'30'!L16+'32'!L22+'33'!L6+'34'!L16+'36'!L8</f>
        <v>-39.235795000000252</v>
      </c>
      <c r="C112" s="70" t="s">
        <v>777</v>
      </c>
    </row>
    <row r="113" spans="1:3">
      <c r="A113" s="23" t="s">
        <v>131</v>
      </c>
      <c r="B113" s="51">
        <f>'3'!L80+'4'!L91+'9'!L32+'12'!L20+'13'!L10+'14'!L43+'23'!L22</f>
        <v>-0.45483333333339715</v>
      </c>
      <c r="C113" s="70" t="s">
        <v>532</v>
      </c>
    </row>
    <row r="114" spans="1:3">
      <c r="A114" s="22" t="s">
        <v>177</v>
      </c>
      <c r="B114" s="51">
        <f>'4'!L27+'5'!L55</f>
        <v>-6.702649999999835</v>
      </c>
      <c r="C114" s="70" t="s">
        <v>213</v>
      </c>
    </row>
    <row r="115" spans="1:3">
      <c r="A115" s="22" t="s">
        <v>261</v>
      </c>
      <c r="B115" s="51">
        <f>'7'!L33+'9'!L42+'22'!L26</f>
        <v>-1.8000000002302841E-3</v>
      </c>
      <c r="C115" s="70" t="s">
        <v>508</v>
      </c>
    </row>
    <row r="116" spans="1:3">
      <c r="A116" s="22" t="s">
        <v>313</v>
      </c>
      <c r="B116" s="51">
        <f>'9'!L26</f>
        <v>30.248000000000047</v>
      </c>
      <c r="C116" s="70">
        <v>9</v>
      </c>
    </row>
    <row r="117" spans="1:3">
      <c r="A117" s="22" t="s">
        <v>26</v>
      </c>
      <c r="B117" s="51">
        <f>'2итог'!L42+'4'!L20+'5'!L24+'14'!L33</f>
        <v>1.8727999999999554</v>
      </c>
      <c r="C117" s="70" t="s">
        <v>402</v>
      </c>
    </row>
    <row r="118" spans="1:3">
      <c r="A118" s="22" t="s">
        <v>621</v>
      </c>
      <c r="B118" s="51">
        <f>'30'!L34</f>
        <v>7.6499999999999773</v>
      </c>
      <c r="C118" s="70">
        <v>30</v>
      </c>
    </row>
    <row r="119" spans="1:3">
      <c r="A119" s="23" t="s">
        <v>522</v>
      </c>
      <c r="B119" s="51">
        <f>'23'!L33</f>
        <v>5.7899999999904139E-2</v>
      </c>
      <c r="C119" s="70">
        <v>23</v>
      </c>
    </row>
    <row r="120" spans="1:3">
      <c r="A120" s="23" t="s">
        <v>789</v>
      </c>
      <c r="B120" s="51">
        <f>'37'!L10</f>
        <v>-856.13</v>
      </c>
      <c r="C120" s="70">
        <v>37</v>
      </c>
    </row>
    <row r="121" spans="1:3">
      <c r="A121" s="22" t="s">
        <v>505</v>
      </c>
      <c r="B121" s="51">
        <f>'22'!L28+'25'!L12+'28'!L6+'29'!L8+'32'!L28+'33'!L10+'34'!L27+'35'!L34</f>
        <v>200.97541799999885</v>
      </c>
      <c r="C121" s="70" t="s">
        <v>757</v>
      </c>
    </row>
    <row r="122" spans="1:3">
      <c r="A122" s="22" t="s">
        <v>482</v>
      </c>
      <c r="B122" s="51">
        <f>'21'!L18+'31'!L12</f>
        <v>66.089624999999955</v>
      </c>
      <c r="C122" s="70" t="s">
        <v>659</v>
      </c>
    </row>
    <row r="123" spans="1:3">
      <c r="A123" s="22" t="s">
        <v>636</v>
      </c>
      <c r="B123" s="51">
        <f>'30'!L36</f>
        <v>0.14750000000003638</v>
      </c>
      <c r="C123" s="70">
        <v>30</v>
      </c>
    </row>
    <row r="124" spans="1:3">
      <c r="A124" s="22" t="s">
        <v>627</v>
      </c>
      <c r="B124" s="51">
        <f>'30'!L44</f>
        <v>-2.2500000000007958E-2</v>
      </c>
      <c r="C124" s="70">
        <v>30</v>
      </c>
    </row>
    <row r="125" spans="1:3">
      <c r="A125" s="23" t="s">
        <v>461</v>
      </c>
      <c r="B125" s="51">
        <f>'6'!L12+'19'!L13+'23'!L17+'32'!L8+'35'!L40</f>
        <v>-0.73690000000016198</v>
      </c>
      <c r="C125" s="70" t="s">
        <v>758</v>
      </c>
    </row>
    <row r="126" spans="1:3">
      <c r="A126" s="22" t="s">
        <v>269</v>
      </c>
      <c r="B126" s="51">
        <f>'7'!L8</f>
        <v>-5.2999999999883585E-2</v>
      </c>
      <c r="C126" s="70">
        <v>7</v>
      </c>
    </row>
    <row r="127" spans="1:3">
      <c r="A127" s="22" t="s">
        <v>596</v>
      </c>
      <c r="B127" s="51">
        <f>'29'!L14+'30'!L6</f>
        <v>0.3159899999998288</v>
      </c>
      <c r="C127" s="70" t="s">
        <v>633</v>
      </c>
    </row>
    <row r="128" spans="1:3">
      <c r="A128" s="22" t="s">
        <v>132</v>
      </c>
      <c r="B128" s="51">
        <f>'3'!L74</f>
        <v>0.20140000000000668</v>
      </c>
      <c r="C128" s="70">
        <v>3</v>
      </c>
    </row>
    <row r="129" spans="1:3" ht="30">
      <c r="A129" s="22" t="s">
        <v>432</v>
      </c>
      <c r="B129" s="51">
        <f>'17'!L18+'18'!L31</f>
        <v>2.072428000000059</v>
      </c>
      <c r="C129" s="70" t="s">
        <v>454</v>
      </c>
    </row>
    <row r="130" spans="1:3">
      <c r="A130" s="22" t="s">
        <v>450</v>
      </c>
      <c r="B130" s="51">
        <f>'18'!L25+'21'!L6</f>
        <v>-0.37502500000005057</v>
      </c>
      <c r="C130" s="70" t="s">
        <v>488</v>
      </c>
    </row>
    <row r="131" spans="1:3">
      <c r="A131" s="22" t="s">
        <v>348</v>
      </c>
      <c r="B131" s="51">
        <f>'12'!L41+'14'!L30+'15'!L21+'17'!L8</f>
        <v>1.9577440000000479</v>
      </c>
      <c r="C131" s="70" t="s">
        <v>439</v>
      </c>
    </row>
    <row r="132" spans="1:3">
      <c r="A132" s="22" t="s">
        <v>316</v>
      </c>
      <c r="B132" s="51">
        <f>'10'!L6+'18'!L21</f>
        <v>-0.46703333333331898</v>
      </c>
      <c r="C132" s="70" t="s">
        <v>455</v>
      </c>
    </row>
    <row r="133" spans="1:3">
      <c r="A133" s="22" t="s">
        <v>741</v>
      </c>
      <c r="B133" s="51">
        <f>'35'!L26</f>
        <v>-48.345210000000066</v>
      </c>
      <c r="C133" s="70">
        <v>35</v>
      </c>
    </row>
    <row r="134" spans="1:3">
      <c r="A134" s="22" t="s">
        <v>565</v>
      </c>
      <c r="B134" s="51">
        <f>'27'!L20</f>
        <v>0.47519999999985885</v>
      </c>
      <c r="C134" s="70">
        <v>27</v>
      </c>
    </row>
    <row r="135" spans="1:3">
      <c r="A135" s="22" t="s">
        <v>158</v>
      </c>
      <c r="B135" s="51">
        <f>'4'!L67</f>
        <v>10.197400000000016</v>
      </c>
      <c r="C135" s="70">
        <v>4</v>
      </c>
    </row>
    <row r="136" spans="1:3">
      <c r="A136" s="22" t="s">
        <v>400</v>
      </c>
      <c r="B136" s="51">
        <f>'14'!L6</f>
        <v>-9.7989999999981592E-2</v>
      </c>
      <c r="C136" s="70">
        <v>14</v>
      </c>
    </row>
    <row r="137" spans="1:3">
      <c r="A137" s="22" t="s">
        <v>740</v>
      </c>
      <c r="B137" s="51">
        <f>'35'!L24</f>
        <v>-0.18632000000002336</v>
      </c>
      <c r="C137" s="70">
        <v>35</v>
      </c>
    </row>
    <row r="138" spans="1:3">
      <c r="A138" s="22" t="s">
        <v>446</v>
      </c>
      <c r="B138" s="51">
        <f>'18'!L29</f>
        <v>0.23699999999996635</v>
      </c>
      <c r="C138" s="70">
        <v>18</v>
      </c>
    </row>
    <row r="139" spans="1:3">
      <c r="A139" s="22" t="s">
        <v>37</v>
      </c>
      <c r="B139" s="51">
        <f>'2итог'!L74</f>
        <v>3.6608099999999695</v>
      </c>
      <c r="C139" s="70">
        <v>2</v>
      </c>
    </row>
    <row r="140" spans="1:3" ht="30">
      <c r="A140" s="22" t="s">
        <v>672</v>
      </c>
      <c r="B140" s="51">
        <f>'32'!L18</f>
        <v>73.960000000000036</v>
      </c>
      <c r="C140" s="70">
        <v>32</v>
      </c>
    </row>
    <row r="141" spans="1:3">
      <c r="A141" s="22" t="s">
        <v>483</v>
      </c>
      <c r="B141" s="51">
        <f>'21'!L20</f>
        <v>-0.15755000000001473</v>
      </c>
      <c r="C141" s="70">
        <v>21</v>
      </c>
    </row>
    <row r="142" spans="1:3" ht="30">
      <c r="A142" s="22" t="s">
        <v>593</v>
      </c>
      <c r="B142" s="51">
        <f>'29'!L12</f>
        <v>-0.14359999999999218</v>
      </c>
      <c r="C142" s="70">
        <v>29</v>
      </c>
    </row>
    <row r="143" spans="1:3">
      <c r="A143" s="22" t="s">
        <v>252</v>
      </c>
      <c r="B143" s="51">
        <f>'7'!L22</f>
        <v>0.30279999999993379</v>
      </c>
      <c r="C143" s="70">
        <v>7</v>
      </c>
    </row>
    <row r="144" spans="1:3">
      <c r="A144" s="22" t="s">
        <v>175</v>
      </c>
      <c r="B144" s="51">
        <f>'4'!L31+'5'!L22+'6'!L10+'14'!L35+'22'!L24</f>
        <v>0.44892400000003363</v>
      </c>
      <c r="C144" s="70" t="s">
        <v>507</v>
      </c>
    </row>
    <row r="145" spans="1:3">
      <c r="A145" s="22" t="s">
        <v>458</v>
      </c>
      <c r="B145" s="51">
        <f>'19'!L9</f>
        <v>0.20499999999992724</v>
      </c>
      <c r="C145" s="70">
        <v>19</v>
      </c>
    </row>
    <row r="146" spans="1:3">
      <c r="A146" s="22" t="s">
        <v>650</v>
      </c>
      <c r="B146" s="51">
        <f>'31'!L25</f>
        <v>-0.40159999999991669</v>
      </c>
      <c r="C146" s="70">
        <v>31</v>
      </c>
    </row>
    <row r="147" spans="1:3">
      <c r="A147" s="22" t="s">
        <v>716</v>
      </c>
      <c r="B147" s="51">
        <f>'34'!L8</f>
        <v>-0.11213999999995394</v>
      </c>
      <c r="C147" s="70">
        <v>34</v>
      </c>
    </row>
    <row r="148" spans="1:3">
      <c r="A148" s="22" t="s">
        <v>27</v>
      </c>
      <c r="B148" s="51">
        <f>'2итог'!L51+'3'!L18+'3'!L15+'4'!L65</f>
        <v>14.655219999999872</v>
      </c>
      <c r="C148" s="70" t="s">
        <v>185</v>
      </c>
    </row>
    <row r="149" spans="1:3">
      <c r="A149" s="22" t="s">
        <v>738</v>
      </c>
      <c r="B149" s="51">
        <f>'35'!L18</f>
        <v>0.22497999999995955</v>
      </c>
      <c r="C149" s="70">
        <v>35</v>
      </c>
    </row>
    <row r="150" spans="1:3">
      <c r="A150" s="22" t="s">
        <v>36</v>
      </c>
      <c r="B150" s="51">
        <f>'2итог'!L72+'3'!L78</f>
        <v>6.7244199999999523</v>
      </c>
      <c r="C150" s="70" t="s">
        <v>186</v>
      </c>
    </row>
    <row r="151" spans="1:3">
      <c r="A151" s="22" t="s">
        <v>104</v>
      </c>
      <c r="B151" s="51">
        <f>'3'!L41+'4'!L77+'5'!L14+'8'!L19+'9'!L8+'15'!L18+'22'!L20</f>
        <v>0.72930000000025075</v>
      </c>
      <c r="C151" s="70" t="s">
        <v>506</v>
      </c>
    </row>
    <row r="152" spans="1:3">
      <c r="A152" s="22" t="s">
        <v>146</v>
      </c>
      <c r="B152" s="51">
        <f>'4'!L97</f>
        <v>0.31649999999990541</v>
      </c>
      <c r="C152" s="70">
        <v>4</v>
      </c>
    </row>
    <row r="153" spans="1:3">
      <c r="A153" s="22" t="s">
        <v>387</v>
      </c>
      <c r="B153" s="51">
        <f>'14'!L12</f>
        <v>0.47583400000030451</v>
      </c>
      <c r="C153" s="70">
        <v>14</v>
      </c>
    </row>
    <row r="154" spans="1:3">
      <c r="A154" s="22" t="s">
        <v>23</v>
      </c>
      <c r="B154" s="51">
        <f>'2итог'!L30+'3'!L94+'4'!L10+'21'!L28</f>
        <v>0.4197199999998702</v>
      </c>
      <c r="C154" s="70" t="s">
        <v>491</v>
      </c>
    </row>
    <row r="155" spans="1:3">
      <c r="A155" s="22" t="s">
        <v>766</v>
      </c>
      <c r="B155" s="51">
        <f>'36'!L10</f>
        <v>1106.568</v>
      </c>
      <c r="C155" s="70">
        <v>36</v>
      </c>
    </row>
    <row r="156" spans="1:3">
      <c r="A156" s="22" t="s">
        <v>196</v>
      </c>
      <c r="B156" s="51">
        <f>'5'!L16+'6'!L16+'14'!L41</f>
        <v>6.114840000000072</v>
      </c>
      <c r="C156" s="70" t="s">
        <v>404</v>
      </c>
    </row>
    <row r="157" spans="1:3">
      <c r="A157" s="22" t="s">
        <v>669</v>
      </c>
      <c r="B157" s="51">
        <f>'32'!L14</f>
        <v>2.6883333333333326</v>
      </c>
      <c r="C157" s="70">
        <v>32</v>
      </c>
    </row>
    <row r="158" spans="1:3">
      <c r="A158" s="22" t="s">
        <v>702</v>
      </c>
      <c r="B158" s="51">
        <f>'33'!L26</f>
        <v>-12.987500000000182</v>
      </c>
      <c r="C158" s="70">
        <v>33</v>
      </c>
    </row>
    <row r="159" spans="1:3">
      <c r="A159" s="22" t="s">
        <v>742</v>
      </c>
      <c r="B159" s="51">
        <f>'35'!L28+'36'!L6</f>
        <v>27.733160000000225</v>
      </c>
      <c r="C159" s="70" t="s">
        <v>776</v>
      </c>
    </row>
    <row r="160" spans="1:3">
      <c r="A160" s="22" t="s">
        <v>298</v>
      </c>
      <c r="B160" s="51">
        <f>'9'!L6</f>
        <v>0.37600000000000477</v>
      </c>
      <c r="C160" s="70">
        <v>9</v>
      </c>
    </row>
    <row r="161" spans="1:3">
      <c r="A161" s="22" t="s">
        <v>180</v>
      </c>
      <c r="B161" s="51">
        <f>'4'!L18</f>
        <v>4.1119999999999948</v>
      </c>
      <c r="C161" s="70">
        <v>4</v>
      </c>
    </row>
    <row r="162" spans="1:3">
      <c r="A162" s="22" t="s">
        <v>559</v>
      </c>
      <c r="B162" s="51">
        <f>'27'!L11</f>
        <v>0.17039999999997235</v>
      </c>
      <c r="C162" s="70">
        <v>27</v>
      </c>
    </row>
    <row r="163" spans="1:3">
      <c r="A163" s="22" t="s">
        <v>485</v>
      </c>
      <c r="B163" s="51">
        <f>'21'!L26</f>
        <v>-0.15755000000001473</v>
      </c>
      <c r="C163" s="70">
        <v>21</v>
      </c>
    </row>
    <row r="164" spans="1:3">
      <c r="A164" s="22" t="s">
        <v>668</v>
      </c>
      <c r="B164" s="51">
        <f>'32'!L12</f>
        <v>2.6883333333333326</v>
      </c>
      <c r="C164" s="70">
        <v>32</v>
      </c>
    </row>
    <row r="165" spans="1:3">
      <c r="A165" s="22" t="s">
        <v>117</v>
      </c>
      <c r="B165" s="51">
        <f>'3'!L84</f>
        <v>0.38571999999993523</v>
      </c>
      <c r="C165" s="70">
        <v>3</v>
      </c>
    </row>
    <row r="166" spans="1:3">
      <c r="A166" s="23" t="s">
        <v>531</v>
      </c>
      <c r="B166" s="51">
        <f>'23'!L51</f>
        <v>0.36810000000002674</v>
      </c>
      <c r="C166" s="70">
        <v>23</v>
      </c>
    </row>
  </sheetData>
  <sortState ref="A2:E123">
    <sortCondition ref="A2:A12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>
      <c r="A1" s="55" t="s">
        <v>283</v>
      </c>
      <c r="B1" s="4"/>
      <c r="C1" s="15">
        <v>41623</v>
      </c>
      <c r="D1" s="30"/>
    </row>
    <row r="2" spans="1:12" ht="38.25">
      <c r="A2" s="55" t="s">
        <v>240</v>
      </c>
      <c r="B2" s="4"/>
      <c r="C2" s="16">
        <v>6835</v>
      </c>
      <c r="D2" s="30"/>
    </row>
    <row r="3" spans="1:12" ht="21">
      <c r="A3" s="55" t="s">
        <v>241</v>
      </c>
      <c r="B3" s="4"/>
      <c r="C3" s="16">
        <v>3.2000000000000001E-2</v>
      </c>
      <c r="D3" s="30"/>
    </row>
    <row r="5" spans="1:12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>
      <c r="A6" s="1" t="s">
        <v>298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>
      <c r="A8" s="1" t="s">
        <v>194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>
      <c r="A11" s="3" t="s">
        <v>305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>
      <c r="A12" s="3" t="s">
        <v>306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>
      <c r="A13" s="3" t="s">
        <v>307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>
      <c r="A14" s="3" t="s">
        <v>308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>
      <c r="A15" s="3" t="s">
        <v>309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>
      <c r="A16" s="3" t="s">
        <v>310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>
      <c r="A17" s="1" t="s">
        <v>299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>
      <c r="A18" s="3" t="s">
        <v>300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>
      <c r="A19" s="3" t="s">
        <v>301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>
      <c r="A20" s="3" t="s">
        <v>302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>
      <c r="A21" s="3" t="s">
        <v>303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>
      <c r="A22" s="3" t="s">
        <v>293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>
      <c r="A24" s="3" t="s">
        <v>311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>
      <c r="A25" s="3" t="s">
        <v>312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>
      <c r="A26" s="1" t="s">
        <v>313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>
      <c r="A27" s="3" t="s">
        <v>311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>
      <c r="A29" s="3" t="s">
        <v>314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>
      <c r="A30" s="1" t="s">
        <v>296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>
      <c r="A31" s="3" t="s">
        <v>297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>
      <c r="A32" s="1" t="s">
        <v>295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>
      <c r="A35" s="1" t="s">
        <v>290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>
      <c r="A36" s="3" t="s">
        <v>291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>
      <c r="A37" s="3" t="s">
        <v>292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>
      <c r="A39" s="3" t="s">
        <v>293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>
      <c r="A40" s="3" t="s">
        <v>294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>
      <c r="A42" s="1" t="s">
        <v>261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>
      <c r="A43" s="3" t="s">
        <v>288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>
      <c r="A44" s="3" t="s">
        <v>289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>
      <c r="A45" s="1" t="s">
        <v>255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>
      <c r="A46" s="3" t="s">
        <v>284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>
      <c r="A49" s="3" t="s">
        <v>244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>
      <c r="A50" s="3" t="s">
        <v>285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>
      <c r="A51" s="3" t="s">
        <v>286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>
      <c r="A52" s="3" t="s">
        <v>287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3"/>
  <sheetViews>
    <sheetView zoomScaleNormal="100" workbookViewId="0">
      <selection activeCell="A23" sqref="A23"/>
    </sheetView>
  </sheetViews>
  <sheetFormatPr defaultRowHeight="1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>
      <c r="A1" s="55" t="s">
        <v>283</v>
      </c>
      <c r="B1" s="4"/>
      <c r="C1" s="15">
        <v>41626</v>
      </c>
      <c r="D1" s="30"/>
    </row>
    <row r="2" spans="1:12" ht="38.25">
      <c r="A2" s="55" t="s">
        <v>240</v>
      </c>
      <c r="B2" s="4"/>
      <c r="C2" s="16">
        <v>6910</v>
      </c>
      <c r="D2" s="30"/>
    </row>
    <row r="3" spans="1:12" ht="21">
      <c r="A3" s="55" t="s">
        <v>241</v>
      </c>
      <c r="B3" s="4"/>
      <c r="C3" s="16">
        <v>3.2000000000000001E-2</v>
      </c>
      <c r="D3" s="30"/>
    </row>
    <row r="5" spans="1:12" ht="4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>
      <c r="A6" s="1" t="s">
        <v>316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>
      <c r="A8" s="1" t="s">
        <v>324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>
      <c r="A9" s="3" t="s">
        <v>325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>
      <c r="A12" s="1" t="s">
        <v>317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>
      <c r="A13" s="17" t="s">
        <v>318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>
      <c r="A14" s="17" t="s">
        <v>319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>
      <c r="A15" s="17" t="s">
        <v>320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>
      <c r="A16" s="17" t="s">
        <v>321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>
      <c r="A17" s="1" t="s">
        <v>299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332</v>
      </c>
    </row>
    <row r="18" spans="1:13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>
      <c r="A19" s="4" t="s">
        <v>326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>
      <c r="A20" s="4" t="s">
        <v>325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>
      <c r="A22" s="17" t="s">
        <v>322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>
      <c r="A23" s="17" t="s">
        <v>323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workbookViewId="0">
      <selection activeCell="A23" sqref="A23"/>
    </sheetView>
  </sheetViews>
  <sheetFormatPr defaultRowHeight="1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>
      <c r="A1" s="55" t="s">
        <v>283</v>
      </c>
      <c r="B1" s="4"/>
      <c r="C1" s="15">
        <v>41669</v>
      </c>
      <c r="D1" s="30"/>
    </row>
    <row r="2" spans="1:13" ht="21">
      <c r="A2" s="55" t="s">
        <v>240</v>
      </c>
      <c r="B2" s="4"/>
      <c r="C2" s="16">
        <v>7110</v>
      </c>
      <c r="D2" s="30"/>
    </row>
    <row r="3" spans="1:13" ht="21">
      <c r="A3" s="55" t="s">
        <v>241</v>
      </c>
      <c r="B3" s="4"/>
      <c r="C3" s="16">
        <v>3.2500000000000001E-2</v>
      </c>
      <c r="D3" s="30"/>
    </row>
    <row r="5" spans="1:13" ht="4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1" t="s">
        <v>290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359</v>
      </c>
    </row>
    <row r="7" spans="1:13">
      <c r="A7" s="17" t="s">
        <v>331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>
      <c r="A8" s="17" t="s">
        <v>331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>
      <c r="A9" s="17" t="s">
        <v>331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>
      <c r="A10" s="17" t="s">
        <v>331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370</v>
      </c>
    </row>
    <row r="12" spans="1:13">
      <c r="A12" s="4" t="s">
        <v>329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>
      <c r="A14" s="41" t="s">
        <v>330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>
      <c r="A15" s="1" t="s">
        <v>327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>
      <c r="A16" s="3" t="s">
        <v>328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>
      <c r="A1" s="55" t="s">
        <v>283</v>
      </c>
      <c r="B1" s="4"/>
      <c r="C1" s="15">
        <v>41689</v>
      </c>
      <c r="D1" s="30"/>
    </row>
    <row r="2" spans="1:13" ht="21">
      <c r="A2" s="55" t="s">
        <v>240</v>
      </c>
      <c r="B2" s="4"/>
      <c r="C2" s="16">
        <v>6645</v>
      </c>
      <c r="D2" s="30"/>
    </row>
    <row r="3" spans="1:13" ht="21">
      <c r="A3" s="55" t="s">
        <v>218</v>
      </c>
      <c r="B3" s="4"/>
      <c r="C3" s="16">
        <v>3.4099999999999998E-2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>
      <c r="A6" s="104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6" t="s">
        <v>422</v>
      </c>
    </row>
    <row r="7" spans="1:13">
      <c r="A7" s="39" t="s">
        <v>334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>
      <c r="A10" s="115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>
      <c r="A12" s="39" t="s">
        <v>335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>
      <c r="A15" s="39" t="s">
        <v>336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>
      <c r="A16" s="39" t="s">
        <v>337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>
      <c r="A17" s="104" t="s">
        <v>338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5" t="s">
        <v>358</v>
      </c>
    </row>
    <row r="18" spans="1:13">
      <c r="A18" s="39" t="s">
        <v>339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>
      <c r="A19" s="115" t="s">
        <v>340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>
      <c r="A20" s="104" t="s">
        <v>295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>
      <c r="A21" s="39" t="s">
        <v>357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>
      <c r="A22" s="115" t="s">
        <v>340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>
      <c r="A23" s="104" t="s">
        <v>341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>
      <c r="A26" s="104" t="s">
        <v>299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>
      <c r="A29" s="104" t="s">
        <v>342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>
      <c r="A30" s="106" t="s">
        <v>343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>
      <c r="A31" t="s">
        <v>344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>
      <c r="A32" s="104" t="s">
        <v>192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>
      <c r="A33" s="39" t="s">
        <v>339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>
      <c r="A35" s="39" t="s">
        <v>345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>
      <c r="A36" s="104" t="s">
        <v>346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>
      <c r="A38" s="104" t="s">
        <v>347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>
      <c r="A39" s="39" t="s">
        <v>357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>
      <c r="A40" s="115" t="s">
        <v>340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>
      <c r="A41" s="104" t="s">
        <v>348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>
      <c r="A42" s="39" t="s">
        <v>349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>
      <c r="A1" s="55" t="s">
        <v>283</v>
      </c>
      <c r="B1" s="4"/>
      <c r="C1" s="15">
        <v>41737</v>
      </c>
      <c r="D1" s="30"/>
    </row>
    <row r="2" spans="1:12" ht="21">
      <c r="A2" s="55" t="s">
        <v>240</v>
      </c>
      <c r="B2" s="4"/>
      <c r="C2" s="16">
        <v>6320</v>
      </c>
      <c r="D2" s="30"/>
    </row>
    <row r="3" spans="1:12" ht="21">
      <c r="A3" s="55" t="s">
        <v>241</v>
      </c>
      <c r="B3" s="4"/>
      <c r="C3" s="16">
        <v>3.4000000000000002E-2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26.25">
      <c r="A6" s="105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>
      <c r="A7" s="39" t="s">
        <v>57</v>
      </c>
      <c r="B7" s="117">
        <v>1</v>
      </c>
      <c r="C7" s="118">
        <v>15000</v>
      </c>
      <c r="D7" s="37">
        <f t="shared" ref="D7:D9" si="1">B7*C7</f>
        <v>15000</v>
      </c>
      <c r="E7" s="39">
        <f>D7*0.05</f>
        <v>750</v>
      </c>
      <c r="F7" s="117">
        <v>0</v>
      </c>
      <c r="G7" s="118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>
      <c r="A8" s="39" t="s">
        <v>368</v>
      </c>
      <c r="B8" s="117">
        <v>1</v>
      </c>
      <c r="C8" s="118">
        <v>12350</v>
      </c>
      <c r="D8" s="37">
        <f t="shared" si="1"/>
        <v>12350</v>
      </c>
      <c r="E8" s="39">
        <f t="shared" ref="E8:E9" si="2">D8*0.05</f>
        <v>617.5</v>
      </c>
      <c r="F8" s="117">
        <v>2500</v>
      </c>
      <c r="G8" s="118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>
      <c r="A9" s="39" t="s">
        <v>360</v>
      </c>
      <c r="B9" s="117">
        <v>1</v>
      </c>
      <c r="C9" s="118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21">
        <v>0</v>
      </c>
      <c r="G9" s="118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>
      <c r="A10" s="104" t="s">
        <v>295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>
      <c r="A11" s="39" t="s">
        <v>360</v>
      </c>
      <c r="B11" s="117">
        <v>1</v>
      </c>
      <c r="C11" s="118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21">
        <v>0</v>
      </c>
      <c r="G11" s="118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>
      <c r="A12" s="106" t="s">
        <v>340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>
      <c r="A13" s="116" t="s">
        <v>361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>
      <c r="A14" s="39" t="s">
        <v>263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>
      <c r="A16" s="116" t="s">
        <v>32</v>
      </c>
      <c r="B16" s="119"/>
      <c r="C16" s="120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>
      <c r="A17" s="39" t="s">
        <v>362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>
      <c r="A18" s="116" t="s">
        <v>165</v>
      </c>
      <c r="B18" s="119"/>
      <c r="C18" s="120"/>
      <c r="D18" s="32"/>
      <c r="E18" s="92"/>
      <c r="F18" s="119"/>
      <c r="G18" s="120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>
      <c r="A19" s="39" t="s">
        <v>363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>
      <c r="A20" s="104" t="s">
        <v>338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>
      <c r="A21" s="39" t="s">
        <v>364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>
      <c r="A22" s="104" t="s">
        <v>347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>
      <c r="A23" s="106" t="s">
        <v>340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>
      <c r="A24" s="104" t="s">
        <v>290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>
      <c r="A25" s="39" t="s">
        <v>365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21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>
      <c r="A26" s="104" t="s">
        <v>366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>
      <c r="A27" s="39" t="s">
        <v>367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>
      <c r="A1" s="55" t="s">
        <v>283</v>
      </c>
      <c r="B1" s="4"/>
      <c r="C1" s="15">
        <v>41744</v>
      </c>
      <c r="D1" s="30"/>
    </row>
    <row r="2" spans="1:13" ht="21">
      <c r="A2" s="55" t="s">
        <v>240</v>
      </c>
      <c r="B2" s="4"/>
      <c r="C2" s="16">
        <v>6640</v>
      </c>
      <c r="D2" s="30"/>
    </row>
    <row r="3" spans="1:13" ht="21">
      <c r="A3" s="55" t="s">
        <v>241</v>
      </c>
      <c r="B3" s="4"/>
      <c r="C3" s="16">
        <v>3.533E-2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>
      <c r="A6" s="104" t="s">
        <v>393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408</v>
      </c>
    </row>
    <row r="7" spans="1:13">
      <c r="A7" s="17" t="s">
        <v>394</v>
      </c>
      <c r="B7" s="131" t="s">
        <v>405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>
      <c r="A8" s="17" t="s">
        <v>395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>
      <c r="A9" s="17" t="s">
        <v>396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>
      <c r="A10" s="17" t="s">
        <v>397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>
      <c r="A11" s="122" t="s">
        <v>398</v>
      </c>
      <c r="B11" s="123" t="s">
        <v>406</v>
      </c>
      <c r="C11" s="118"/>
      <c r="D11" s="37"/>
      <c r="E11" s="39"/>
      <c r="F11" s="117"/>
      <c r="G11" s="118"/>
      <c r="H11" s="37"/>
      <c r="I11" s="4"/>
      <c r="J11" s="51"/>
      <c r="K11" s="6"/>
      <c r="L11" s="17"/>
    </row>
    <row r="12" spans="1:13" ht="31.5">
      <c r="A12" s="104" t="s">
        <v>387</v>
      </c>
      <c r="B12" s="126"/>
      <c r="C12" s="127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>
      <c r="A13" s="124" t="s">
        <v>388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>
      <c r="A14" s="124" t="s">
        <v>389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>
      <c r="A15" s="124" t="s">
        <v>390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>
      <c r="A16" s="124" t="s">
        <v>391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>
      <c r="A17" s="104" t="s">
        <v>333</v>
      </c>
      <c r="B17" s="126"/>
      <c r="C17" s="127"/>
      <c r="D17" s="32"/>
      <c r="E17" s="92"/>
      <c r="F17" s="126"/>
      <c r="G17" s="127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>
      <c r="A18" s="124" t="s">
        <v>399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>
      <c r="A19" s="124" t="s">
        <v>278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>
      <c r="A20" s="124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>
      <c r="A21" s="124" t="s">
        <v>392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8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>
      <c r="A22" s="104" t="s">
        <v>384</v>
      </c>
      <c r="B22" s="126"/>
      <c r="C22" s="127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>
      <c r="A23" s="124" t="s">
        <v>381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>
      <c r="A24" s="124" t="s">
        <v>376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>
      <c r="A25" s="124" t="s">
        <v>385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8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>
      <c r="A26" s="104" t="s">
        <v>386</v>
      </c>
      <c r="B26" s="126"/>
      <c r="C26" s="127"/>
      <c r="D26" s="32"/>
      <c r="E26" s="92"/>
      <c r="F26" s="126"/>
      <c r="G26" s="127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>
      <c r="A27" s="124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>
      <c r="A28" s="124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>
      <c r="A29" s="124" t="s">
        <v>381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>
      <c r="A30" s="104" t="s">
        <v>348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>
      <c r="A31" s="124" t="s">
        <v>382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>
      <c r="A32" s="124" t="s">
        <v>383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>
      <c r="A34" s="124" t="s">
        <v>372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>
      <c r="A36" s="124" t="s">
        <v>373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>
      <c r="A37" s="104" t="s">
        <v>374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>
      <c r="A38" s="124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>
      <c r="A39" s="104" t="s">
        <v>375</v>
      </c>
      <c r="B39" s="126"/>
      <c r="C39" s="127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407</v>
      </c>
    </row>
    <row r="40" spans="1:13">
      <c r="A40" s="124" t="s">
        <v>376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>
      <c r="A41" s="104" t="s">
        <v>196</v>
      </c>
      <c r="B41" s="126"/>
      <c r="C41" s="127"/>
      <c r="D41" s="32"/>
      <c r="E41" s="92"/>
      <c r="F41" s="126"/>
      <c r="G41" s="127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>
      <c r="A42" s="124" t="s">
        <v>377</v>
      </c>
      <c r="B42" s="117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>
      <c r="A43" s="104" t="s">
        <v>295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>
      <c r="A44" s="124" t="s">
        <v>378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>
      <c r="A45" s="104" t="s">
        <v>379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>
      <c r="A46" s="125" t="s">
        <v>380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>
      <c r="A47" s="104" t="s">
        <v>39</v>
      </c>
      <c r="B47" s="126"/>
      <c r="C47" s="127"/>
      <c r="D47" s="32"/>
      <c r="E47" s="92"/>
      <c r="F47" s="126"/>
      <c r="G47" s="127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>
      <c r="A48" s="124" t="s">
        <v>381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M26"/>
  <sheetViews>
    <sheetView workbookViewId="0">
      <selection activeCell="A5" sqref="A5:XFD27"/>
    </sheetView>
  </sheetViews>
  <sheetFormatPr defaultRowHeight="1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>
      <c r="A1" s="55" t="s">
        <v>283</v>
      </c>
      <c r="B1" s="4"/>
      <c r="C1" s="15">
        <v>41777</v>
      </c>
      <c r="D1" s="30"/>
    </row>
    <row r="2" spans="1:13" ht="21">
      <c r="A2" s="55" t="s">
        <v>240</v>
      </c>
      <c r="B2" s="4"/>
      <c r="C2" s="16">
        <v>6780</v>
      </c>
      <c r="D2" s="30"/>
    </row>
    <row r="3" spans="1:13" ht="21">
      <c r="A3" s="55" t="s">
        <v>241</v>
      </c>
      <c r="B3" s="4"/>
      <c r="C3" s="16">
        <v>3.4529999999999998E-2</v>
      </c>
      <c r="D3" s="30"/>
    </row>
    <row r="4" spans="1:13" ht="15.75" thickBot="1"/>
    <row r="5" spans="1:13" ht="4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32" t="s">
        <v>20</v>
      </c>
      <c r="B6" s="126"/>
      <c r="C6" s="127"/>
      <c r="D6" s="32"/>
      <c r="E6" s="92"/>
      <c r="F6" s="126"/>
      <c r="G6" s="127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>
      <c r="A7" s="133" t="s">
        <v>409</v>
      </c>
      <c r="B7" s="117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4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>
      <c r="A8" s="132" t="s">
        <v>2</v>
      </c>
      <c r="B8" s="126"/>
      <c r="C8" s="127"/>
      <c r="D8" s="32"/>
      <c r="E8" s="92"/>
      <c r="F8" s="126"/>
      <c r="G8" s="127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6" t="s">
        <v>423</v>
      </c>
    </row>
    <row r="9" spans="1:13">
      <c r="A9" s="39" t="s">
        <v>322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>
      <c r="A10" s="132" t="s">
        <v>410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>
      <c r="A11" s="133" t="s">
        <v>420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>
      <c r="A12" s="132" t="s">
        <v>411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>
      <c r="A13" s="133" t="s">
        <v>412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>
      <c r="A14" s="132" t="s">
        <v>413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>
      <c r="A15" s="133" t="s">
        <v>414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>
      <c r="A16" s="132" t="s">
        <v>415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>
      <c r="A17" s="133" t="s">
        <v>414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>
      <c r="A18" s="132" t="s">
        <v>194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>
      <c r="A19" s="39" t="s">
        <v>416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>
      <c r="A21" s="132" t="s">
        <v>348</v>
      </c>
      <c r="B21" s="126"/>
      <c r="C21" s="127"/>
      <c r="D21" s="32"/>
      <c r="E21" s="92"/>
      <c r="F21" s="126"/>
      <c r="G21" s="127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>
      <c r="A22" s="133" t="s">
        <v>417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>
      <c r="A23" s="39" t="s">
        <v>418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>
      <c r="A24" s="132" t="s">
        <v>384</v>
      </c>
      <c r="B24" s="126"/>
      <c r="C24" s="127"/>
      <c r="D24" s="32"/>
      <c r="E24" s="92"/>
      <c r="F24" s="126"/>
      <c r="G24" s="127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>
      <c r="A25" s="133" t="s">
        <v>421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>
      <c r="A26" s="39" t="s">
        <v>419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4"/>
  <sheetViews>
    <sheetView workbookViewId="0">
      <selection activeCell="A5" sqref="A5:XFD24"/>
    </sheetView>
  </sheetViews>
  <sheetFormatPr defaultRowHeight="1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>
      <c r="A1" s="55" t="s">
        <v>283</v>
      </c>
      <c r="B1" s="4"/>
      <c r="C1" s="15">
        <v>41817</v>
      </c>
      <c r="D1" s="30"/>
    </row>
    <row r="2" spans="1:13" ht="21">
      <c r="A2" s="55" t="s">
        <v>240</v>
      </c>
      <c r="B2" s="4"/>
      <c r="C2" s="16">
        <v>7420</v>
      </c>
      <c r="D2" s="30"/>
    </row>
    <row r="3" spans="1:13" ht="21">
      <c r="A3" s="55" t="s">
        <v>241</v>
      </c>
      <c r="B3" s="4"/>
      <c r="C3" s="16">
        <v>3.3779999999999998E-2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32" t="s">
        <v>165</v>
      </c>
      <c r="B6" s="126"/>
      <c r="C6" s="127"/>
      <c r="D6" s="32"/>
      <c r="E6" s="92"/>
      <c r="F6" s="126"/>
      <c r="G6" s="127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>
      <c r="A7" s="39" t="s">
        <v>424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>
      <c r="A8" s="132" t="s">
        <v>348</v>
      </c>
      <c r="B8" s="126"/>
      <c r="C8" s="127"/>
      <c r="D8" s="32"/>
      <c r="E8" s="92"/>
      <c r="F8" s="126"/>
      <c r="G8" s="127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6"/>
    </row>
    <row r="9" spans="1:13">
      <c r="A9" s="133" t="s">
        <v>425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>
      <c r="A10" s="132" t="s">
        <v>2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>
      <c r="A11" s="39" t="s">
        <v>426</v>
      </c>
      <c r="B11" s="137">
        <v>1</v>
      </c>
      <c r="C11" s="138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>
      <c r="A12" s="132" t="s">
        <v>39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>
      <c r="A13" s="39" t="s">
        <v>427</v>
      </c>
      <c r="B13" s="137">
        <v>1</v>
      </c>
      <c r="C13" s="138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>
      <c r="A14" s="132" t="s">
        <v>428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>
      <c r="A15" s="39" t="s">
        <v>429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>
      <c r="A16" s="132" t="s">
        <v>430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>
      <c r="A17" s="39" t="s">
        <v>431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>
      <c r="A18" s="145" t="s">
        <v>432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>
      <c r="A19" s="39" t="s">
        <v>433</v>
      </c>
      <c r="B19" s="121"/>
      <c r="C19" s="146"/>
      <c r="D19" s="147"/>
      <c r="E19" s="146"/>
      <c r="F19" s="121"/>
      <c r="G19" s="146"/>
      <c r="H19" s="147"/>
      <c r="I19" s="18"/>
      <c r="J19" s="78"/>
      <c r="K19" s="6"/>
      <c r="L19" s="17"/>
    </row>
    <row r="20" spans="1:13">
      <c r="A20" s="39" t="s">
        <v>434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>
      <c r="A21" s="132" t="s">
        <v>333</v>
      </c>
      <c r="B21" s="126"/>
      <c r="C21" s="127"/>
      <c r="D21" s="32"/>
      <c r="E21" s="92"/>
      <c r="F21" s="126"/>
      <c r="G21" s="127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5" t="s">
        <v>438</v>
      </c>
    </row>
    <row r="22" spans="1:13">
      <c r="A22" s="133" t="s">
        <v>435</v>
      </c>
      <c r="B22" s="139">
        <v>1</v>
      </c>
      <c r="C22" s="140">
        <v>18400</v>
      </c>
      <c r="D22" s="37">
        <f t="shared" ref="D22" si="18">B22*C22</f>
        <v>18400</v>
      </c>
      <c r="E22" s="39">
        <f t="shared" ref="E22" si="19">D22*0.1</f>
        <v>1840</v>
      </c>
      <c r="F22" s="117">
        <v>0</v>
      </c>
      <c r="G22" s="140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>
      <c r="A23" s="133" t="s">
        <v>436</v>
      </c>
      <c r="B23" s="139">
        <v>1</v>
      </c>
      <c r="C23" s="140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7">
        <v>0</v>
      </c>
      <c r="G23" s="140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>
      <c r="A24" s="133" t="s">
        <v>437</v>
      </c>
      <c r="B24" s="141">
        <v>1</v>
      </c>
      <c r="C24" s="142">
        <v>22400</v>
      </c>
      <c r="D24" s="37">
        <f t="shared" si="20"/>
        <v>22400</v>
      </c>
      <c r="E24" s="39">
        <f t="shared" si="21"/>
        <v>2240</v>
      </c>
      <c r="F24" s="143">
        <v>0</v>
      </c>
      <c r="G24" s="142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>
      <c r="A1" s="55" t="s">
        <v>283</v>
      </c>
      <c r="B1" s="4"/>
      <c r="C1" s="15">
        <v>41834</v>
      </c>
      <c r="D1" s="30"/>
    </row>
    <row r="2" spans="1:13" ht="21">
      <c r="A2" s="55" t="s">
        <v>240</v>
      </c>
      <c r="B2" s="4"/>
      <c r="C2" s="16">
        <v>7550</v>
      </c>
      <c r="D2" s="30"/>
    </row>
    <row r="3" spans="1:13" ht="21">
      <c r="A3" s="55" t="s">
        <v>241</v>
      </c>
      <c r="B3" s="4"/>
      <c r="C3" s="16">
        <v>3.4200000000000001E-2</v>
      </c>
      <c r="D3" s="30"/>
    </row>
    <row r="5" spans="1:13" ht="15.75" thickBot="1"/>
    <row r="6" spans="1:13" ht="60">
      <c r="A6" s="91"/>
      <c r="B6" s="94" t="s">
        <v>3</v>
      </c>
      <c r="C6" s="95" t="s">
        <v>350</v>
      </c>
      <c r="D6" s="93" t="s">
        <v>5</v>
      </c>
      <c r="E6" s="91" t="s">
        <v>403</v>
      </c>
      <c r="F6" s="94" t="s">
        <v>352</v>
      </c>
      <c r="G6" s="95" t="s">
        <v>7</v>
      </c>
      <c r="H6" s="93" t="s">
        <v>10</v>
      </c>
      <c r="I6" s="8" t="s">
        <v>353</v>
      </c>
      <c r="J6" s="49" t="s">
        <v>16</v>
      </c>
      <c r="K6" s="8" t="s">
        <v>143</v>
      </c>
      <c r="L6" s="8" t="s">
        <v>144</v>
      </c>
    </row>
    <row r="7" spans="1:13" ht="31.5">
      <c r="A7" s="132" t="s">
        <v>428</v>
      </c>
      <c r="B7" s="126"/>
      <c r="C7" s="127"/>
      <c r="D7" s="32"/>
      <c r="E7" s="92"/>
      <c r="F7" s="126"/>
      <c r="G7" s="127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5"/>
    </row>
    <row r="8" spans="1:13">
      <c r="A8" s="133" t="s">
        <v>67</v>
      </c>
      <c r="B8" s="139">
        <v>1</v>
      </c>
      <c r="C8" s="140">
        <v>10900</v>
      </c>
      <c r="D8" s="37">
        <f t="shared" ref="D8:D12" si="0">B8*C8</f>
        <v>10900</v>
      </c>
      <c r="E8" s="39">
        <f t="shared" ref="E8:E12" si="1">D8*0.1</f>
        <v>1090</v>
      </c>
      <c r="F8" s="117">
        <v>0</v>
      </c>
      <c r="G8" s="140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>
      <c r="A9" s="133" t="s">
        <v>200</v>
      </c>
      <c r="B9" s="139">
        <v>1</v>
      </c>
      <c r="C9" s="140">
        <v>7200</v>
      </c>
      <c r="D9" s="37">
        <f t="shared" ref="D9:D10" si="2">B9*C9</f>
        <v>7200</v>
      </c>
      <c r="E9" s="39">
        <f t="shared" ref="E9:E10" si="3">D9*0.1</f>
        <v>720</v>
      </c>
      <c r="F9" s="117">
        <v>0</v>
      </c>
      <c r="G9" s="140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>
      <c r="A10" s="133" t="s">
        <v>440</v>
      </c>
      <c r="B10" s="139">
        <v>1</v>
      </c>
      <c r="C10" s="140">
        <v>7900</v>
      </c>
      <c r="D10" s="37">
        <f t="shared" si="2"/>
        <v>7900</v>
      </c>
      <c r="E10" s="39">
        <f t="shared" si="3"/>
        <v>790</v>
      </c>
      <c r="F10" s="117">
        <v>2500</v>
      </c>
      <c r="G10" s="140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>
      <c r="A11" s="133" t="s">
        <v>441</v>
      </c>
      <c r="B11" s="148">
        <v>2</v>
      </c>
      <c r="C11" s="140">
        <v>2700</v>
      </c>
      <c r="D11" s="37">
        <f>B11*C11</f>
        <v>5400</v>
      </c>
      <c r="E11" s="39">
        <f>D11*0.1</f>
        <v>540</v>
      </c>
      <c r="F11" s="117">
        <v>2500</v>
      </c>
      <c r="G11" s="140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>
      <c r="A12" s="133" t="s">
        <v>105</v>
      </c>
      <c r="B12" s="139">
        <v>1</v>
      </c>
      <c r="C12" s="140">
        <v>11800</v>
      </c>
      <c r="D12" s="37">
        <f t="shared" si="0"/>
        <v>11800</v>
      </c>
      <c r="E12" s="39">
        <f t="shared" si="1"/>
        <v>1180</v>
      </c>
      <c r="F12" s="117">
        <v>0</v>
      </c>
      <c r="G12" s="140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>
      <c r="A13" s="132" t="s">
        <v>333</v>
      </c>
      <c r="B13" s="149"/>
      <c r="C13" s="150"/>
      <c r="D13" s="32"/>
      <c r="E13" s="92"/>
      <c r="F13" s="149"/>
      <c r="G13" s="150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5"/>
    </row>
    <row r="14" spans="1:13">
      <c r="A14" s="133" t="s">
        <v>442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>
      <c r="A15" s="133" t="s">
        <v>443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>
      <c r="A17" s="132" t="s">
        <v>165</v>
      </c>
      <c r="B17" s="126"/>
      <c r="C17" s="127"/>
      <c r="D17" s="32"/>
      <c r="E17" s="92"/>
      <c r="F17" s="126"/>
      <c r="G17" s="127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5" t="s">
        <v>456</v>
      </c>
    </row>
    <row r="18" spans="1:13">
      <c r="A18" s="39" t="s">
        <v>453</v>
      </c>
      <c r="B18" s="117">
        <v>1</v>
      </c>
      <c r="C18" s="118">
        <v>11900</v>
      </c>
      <c r="D18" s="37">
        <f t="shared" ref="D18" si="16">B18*C18</f>
        <v>11900</v>
      </c>
      <c r="E18" s="39">
        <f>D18*0.1</f>
        <v>1190</v>
      </c>
      <c r="F18" s="117">
        <v>0</v>
      </c>
      <c r="G18" s="118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>
      <c r="A19" s="132" t="s">
        <v>444</v>
      </c>
      <c r="B19" s="126"/>
      <c r="C19" s="127"/>
      <c r="D19" s="32"/>
      <c r="E19" s="92"/>
      <c r="F19" s="126"/>
      <c r="G19" s="127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6"/>
    </row>
    <row r="20" spans="1:13">
      <c r="A20" s="39" t="s">
        <v>445</v>
      </c>
      <c r="B20" s="128">
        <v>5</v>
      </c>
      <c r="C20" s="118">
        <v>5700</v>
      </c>
      <c r="D20" s="37">
        <f t="shared" ref="D20" si="18">B20*C20</f>
        <v>28500</v>
      </c>
      <c r="E20" s="39">
        <f>D20*0.1</f>
        <v>2850</v>
      </c>
      <c r="F20" s="117">
        <v>2500</v>
      </c>
      <c r="G20" s="118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>
      <c r="A21" s="132" t="s">
        <v>448</v>
      </c>
      <c r="B21" s="126"/>
      <c r="C21" s="127"/>
      <c r="D21" s="32"/>
      <c r="E21" s="92"/>
      <c r="F21" s="126"/>
      <c r="G21" s="127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>
      <c r="A22" s="39" t="s">
        <v>449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>
      <c r="A23" s="132" t="s">
        <v>226</v>
      </c>
      <c r="B23" s="126"/>
      <c r="C23" s="127"/>
      <c r="D23" s="32"/>
      <c r="E23" s="92"/>
      <c r="F23" s="126"/>
      <c r="G23" s="127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>
      <c r="A24" s="39" t="s">
        <v>449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>
      <c r="A25" s="132" t="s">
        <v>450</v>
      </c>
      <c r="B25" s="126"/>
      <c r="C25" s="127"/>
      <c r="D25" s="32"/>
      <c r="E25" s="92"/>
      <c r="F25" s="126"/>
      <c r="G25" s="127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>
      <c r="A26" s="39" t="s">
        <v>451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>
      <c r="A27" s="132" t="s">
        <v>452</v>
      </c>
      <c r="B27" s="126"/>
      <c r="C27" s="127"/>
      <c r="D27" s="32"/>
      <c r="E27" s="92"/>
      <c r="F27" s="126"/>
      <c r="G27" s="127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>
      <c r="A28" s="39" t="s">
        <v>451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>
      <c r="A29" s="132" t="s">
        <v>446</v>
      </c>
      <c r="B29" s="126"/>
      <c r="C29" s="127"/>
      <c r="D29" s="32"/>
      <c r="E29" s="92"/>
      <c r="F29" s="126"/>
      <c r="G29" s="127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>
      <c r="A30" s="39" t="s">
        <v>447</v>
      </c>
      <c r="B30" s="117">
        <v>3</v>
      </c>
      <c r="C30" s="118">
        <v>5900</v>
      </c>
      <c r="D30" s="37">
        <f t="shared" ref="D30" si="28">B30*C30</f>
        <v>17700</v>
      </c>
      <c r="E30" s="39">
        <f>D30*0.1</f>
        <v>1770</v>
      </c>
      <c r="F30" s="117">
        <v>2500</v>
      </c>
      <c r="G30" s="118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>
      <c r="A31" s="145" t="s">
        <v>432</v>
      </c>
      <c r="B31" s="126"/>
      <c r="C31" s="127"/>
      <c r="D31" s="32"/>
      <c r="E31" s="92"/>
      <c r="F31" s="126"/>
      <c r="G31" s="127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>
      <c r="A32" s="39" t="s">
        <v>433</v>
      </c>
      <c r="B32" s="143">
        <v>1</v>
      </c>
      <c r="C32" s="151">
        <f>11900/3</f>
        <v>3966.6666666666665</v>
      </c>
      <c r="D32" s="144">
        <f t="shared" ref="D32" si="30">B32*C32</f>
        <v>3966.6666666666665</v>
      </c>
      <c r="E32" s="152">
        <f>D32*0.1</f>
        <v>396.66666666666669</v>
      </c>
      <c r="F32" s="143">
        <v>0</v>
      </c>
      <c r="G32" s="151">
        <f>0.74/3</f>
        <v>0.24666666666666667</v>
      </c>
      <c r="H32" s="144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4"/>
  <sheetViews>
    <sheetView workbookViewId="0">
      <selection activeCell="A5" sqref="A5:XFD14"/>
    </sheetView>
  </sheetViews>
  <sheetFormatPr defaultRowHeight="1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>
      <c r="A1" s="55" t="s">
        <v>283</v>
      </c>
      <c r="B1" s="4"/>
      <c r="C1" s="15">
        <v>41847</v>
      </c>
      <c r="D1" s="30"/>
    </row>
    <row r="2" spans="1:13" ht="21">
      <c r="A2" s="55" t="s">
        <v>240</v>
      </c>
      <c r="B2" s="4"/>
      <c r="C2" s="16">
        <v>7470</v>
      </c>
      <c r="D2" s="30"/>
    </row>
    <row r="3" spans="1:13" ht="21">
      <c r="A3" s="55" t="s">
        <v>241</v>
      </c>
      <c r="B3" s="4"/>
      <c r="C3" s="16">
        <v>3.5000000000000003E-2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384</v>
      </c>
      <c r="B6" s="154"/>
      <c r="C6" s="154"/>
      <c r="D6" s="32"/>
      <c r="E6" s="92"/>
      <c r="F6" s="149"/>
      <c r="G6" s="150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5"/>
    </row>
    <row r="7" spans="1:13">
      <c r="A7" s="4" t="s">
        <v>263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>
      <c r="A8" s="4" t="s">
        <v>457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>
      <c r="A9" s="155" t="s">
        <v>458</v>
      </c>
      <c r="B9" s="154"/>
      <c r="C9" s="154"/>
      <c r="D9" s="32"/>
      <c r="E9" s="92"/>
      <c r="F9" s="154"/>
      <c r="G9" s="154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5"/>
    </row>
    <row r="10" spans="1:13">
      <c r="A10" s="4" t="s">
        <v>459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>
      <c r="A11" s="153" t="s">
        <v>39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6"/>
    </row>
    <row r="12" spans="1:13">
      <c r="A12" s="17" t="s">
        <v>460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>
      <c r="A13" s="153" t="s">
        <v>461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>
      <c r="A14" s="4" t="s">
        <v>462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41320</v>
      </c>
    </row>
    <row r="2" spans="1:12" ht="28.5">
      <c r="A2" s="13" t="s">
        <v>13</v>
      </c>
      <c r="B2" s="4"/>
      <c r="C2" s="16">
        <v>7</v>
      </c>
    </row>
    <row r="3" spans="1:12" ht="28.5">
      <c r="A3" s="13" t="s">
        <v>14</v>
      </c>
      <c r="B3" s="4"/>
      <c r="C3" s="16"/>
    </row>
    <row r="4" spans="1:12" ht="28.5">
      <c r="A4" s="13" t="s">
        <v>11</v>
      </c>
      <c r="B4" s="4"/>
      <c r="C4" s="16">
        <f>30.3</f>
        <v>30.3</v>
      </c>
    </row>
    <row r="5" spans="1:12" ht="28.5">
      <c r="A5" s="13" t="s">
        <v>12</v>
      </c>
      <c r="B5" s="4"/>
      <c r="C5" s="16"/>
    </row>
    <row r="6" spans="1:12" ht="18.75">
      <c r="A6" s="14" t="s">
        <v>18</v>
      </c>
      <c r="C6" s="19" t="s">
        <v>43</v>
      </c>
    </row>
    <row r="7" spans="1:12">
      <c r="C7" s="19" t="s">
        <v>73</v>
      </c>
    </row>
    <row r="8" spans="1:12">
      <c r="C8" s="19"/>
    </row>
    <row r="9" spans="1:12" ht="4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workbookViewId="0">
      <selection activeCell="D2" sqref="D2:D3"/>
    </sheetView>
  </sheetViews>
  <sheetFormatPr defaultRowHeight="1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>
      <c r="A1" s="55" t="s">
        <v>283</v>
      </c>
      <c r="B1" s="4"/>
      <c r="C1" s="15">
        <v>41888</v>
      </c>
      <c r="D1" s="30"/>
    </row>
    <row r="2" spans="1:13" ht="21">
      <c r="A2" s="55" t="s">
        <v>240</v>
      </c>
      <c r="B2" s="4"/>
      <c r="C2" s="16">
        <v>7500</v>
      </c>
      <c r="D2" s="30"/>
    </row>
    <row r="3" spans="1:13" ht="21">
      <c r="A3" s="55" t="s">
        <v>241</v>
      </c>
      <c r="B3" s="4"/>
      <c r="C3" s="16">
        <v>3.5900000000000001E-2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463</v>
      </c>
      <c r="B6" s="154"/>
      <c r="C6" s="154"/>
      <c r="D6" s="32"/>
      <c r="E6" s="92"/>
      <c r="F6" s="149"/>
      <c r="G6" s="150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5"/>
    </row>
    <row r="7" spans="1:13">
      <c r="A7" s="156" t="s">
        <v>464</v>
      </c>
      <c r="B7" s="156">
        <v>1</v>
      </c>
      <c r="C7" s="156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6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>
      <c r="A8" s="156" t="s">
        <v>262</v>
      </c>
      <c r="B8" s="156">
        <v>1</v>
      </c>
      <c r="C8" s="156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6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>
      <c r="A9" s="153" t="s">
        <v>255</v>
      </c>
      <c r="B9" s="154"/>
      <c r="C9" s="154"/>
      <c r="D9" s="32"/>
      <c r="E9" s="92"/>
      <c r="F9" s="154"/>
      <c r="G9" s="154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5"/>
    </row>
    <row r="10" spans="1:13">
      <c r="A10" s="17" t="s">
        <v>465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>
      <c r="A11" s="17" t="s">
        <v>466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>
      <c r="A12" s="153" t="s">
        <v>467</v>
      </c>
      <c r="B12" s="154"/>
      <c r="C12" s="154"/>
      <c r="D12" s="32"/>
      <c r="E12" s="92"/>
      <c r="F12" s="154"/>
      <c r="G12" s="154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5"/>
    </row>
    <row r="13" spans="1:13">
      <c r="A13" s="4" t="s">
        <v>468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>
      <c r="A15" s="153" t="s">
        <v>469</v>
      </c>
      <c r="B15" s="154"/>
      <c r="C15" s="154"/>
      <c r="D15" s="32"/>
      <c r="E15" s="92"/>
      <c r="F15" s="154"/>
      <c r="G15" s="154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5"/>
    </row>
    <row r="16" spans="1:13">
      <c r="A16" s="4" t="s">
        <v>424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>
      <c r="A17" s="153" t="s">
        <v>20</v>
      </c>
      <c r="B17" s="154"/>
      <c r="C17" s="154"/>
      <c r="D17" s="32"/>
      <c r="E17" s="92"/>
      <c r="F17" s="154"/>
      <c r="G17" s="154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6"/>
    </row>
    <row r="18" spans="1:13">
      <c r="A18" s="4" t="s">
        <v>470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>
      <c r="A19" s="153" t="s">
        <v>165</v>
      </c>
      <c r="B19" s="154"/>
      <c r="C19" s="154"/>
      <c r="D19" s="32"/>
      <c r="E19" s="92"/>
      <c r="F19" s="154"/>
      <c r="G19" s="154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6"/>
    </row>
    <row r="20" spans="1:13">
      <c r="A20" s="4" t="s">
        <v>474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>
      <c r="A1" s="55" t="s">
        <v>283</v>
      </c>
      <c r="B1" s="4"/>
      <c r="C1" s="15">
        <v>41898</v>
      </c>
      <c r="D1" s="30"/>
    </row>
    <row r="2" spans="1:13" ht="21">
      <c r="A2" s="55" t="s">
        <v>240</v>
      </c>
      <c r="B2" s="4"/>
      <c r="C2" s="16">
        <v>7450</v>
      </c>
      <c r="D2" s="30"/>
    </row>
    <row r="3" spans="1:13" ht="21">
      <c r="A3" s="55" t="s">
        <v>241</v>
      </c>
      <c r="B3" s="4"/>
      <c r="C3" s="16">
        <v>3.7900000000000003E-2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450</v>
      </c>
      <c r="B6" s="154"/>
      <c r="C6" s="154"/>
      <c r="D6" s="32"/>
      <c r="E6" s="92"/>
      <c r="F6" s="149"/>
      <c r="G6" s="150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5"/>
    </row>
    <row r="7" spans="1:13">
      <c r="A7" s="3" t="s">
        <v>476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>
      <c r="A8" s="3" t="s">
        <v>487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>
      <c r="A9" s="4" t="s">
        <v>477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>
      <c r="A10" s="4" t="s">
        <v>478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>
      <c r="A11" s="153" t="s">
        <v>2</v>
      </c>
      <c r="B11" s="154"/>
      <c r="C11" s="154"/>
      <c r="D11" s="32"/>
      <c r="E11" s="92"/>
      <c r="F11" s="154"/>
      <c r="G11" s="154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5"/>
    </row>
    <row r="12" spans="1:13">
      <c r="A12" s="4" t="s">
        <v>479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>
      <c r="A13" s="4" t="s">
        <v>480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>
      <c r="A14" s="4" t="s">
        <v>481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>
      <c r="A15" s="153" t="s">
        <v>28</v>
      </c>
      <c r="B15" s="154"/>
      <c r="C15" s="154"/>
      <c r="D15" s="32"/>
      <c r="E15" s="92"/>
      <c r="F15" s="154"/>
      <c r="G15" s="154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5"/>
    </row>
    <row r="16" spans="1:13">
      <c r="A16" s="4" t="s">
        <v>244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>
      <c r="A17" s="4" t="s">
        <v>478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>
      <c r="A18" s="153" t="s">
        <v>482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5"/>
    </row>
    <row r="19" spans="1:13">
      <c r="A19" s="4" t="s">
        <v>477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>
      <c r="A20" s="153" t="s">
        <v>483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6"/>
    </row>
    <row r="21" spans="1:13">
      <c r="A21" s="4" t="s">
        <v>478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>
      <c r="A22" s="153" t="s">
        <v>463</v>
      </c>
      <c r="B22" s="154"/>
      <c r="C22" s="154"/>
      <c r="D22" s="32"/>
      <c r="E22" s="92"/>
      <c r="F22" s="154"/>
      <c r="G22" s="154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6"/>
    </row>
    <row r="23" spans="1:13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>
      <c r="A24" s="153" t="s">
        <v>333</v>
      </c>
      <c r="B24" s="154"/>
      <c r="C24" s="154"/>
      <c r="D24" s="32"/>
      <c r="E24" s="92"/>
      <c r="F24" s="154"/>
      <c r="G24" s="154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5"/>
    </row>
    <row r="25" spans="1:13">
      <c r="A25" s="17" t="s">
        <v>484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>
      <c r="A26" s="153" t="s">
        <v>485</v>
      </c>
      <c r="B26" s="154"/>
      <c r="C26" s="154"/>
      <c r="D26" s="32"/>
      <c r="E26" s="92"/>
      <c r="F26" s="154"/>
      <c r="G26" s="154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6"/>
    </row>
    <row r="27" spans="1:13">
      <c r="A27" s="4" t="s">
        <v>478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>
      <c r="A28" s="153" t="s">
        <v>23</v>
      </c>
      <c r="B28" s="154"/>
      <c r="C28" s="154"/>
      <c r="D28" s="32"/>
      <c r="E28" s="92"/>
      <c r="F28" s="154"/>
      <c r="G28" s="154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6"/>
    </row>
    <row r="29" spans="1:13">
      <c r="A29" s="4" t="s">
        <v>478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>
      <c r="A30" s="153" t="s">
        <v>366</v>
      </c>
      <c r="B30" s="154"/>
      <c r="C30" s="154"/>
      <c r="D30" s="32"/>
      <c r="E30" s="92"/>
      <c r="F30" s="154"/>
      <c r="G30" s="154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6"/>
    </row>
    <row r="31" spans="1:13">
      <c r="A31" s="4" t="s">
        <v>486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>
      <c r="A32" s="153" t="s">
        <v>492</v>
      </c>
      <c r="B32" s="154"/>
      <c r="C32" s="154"/>
      <c r="D32" s="32"/>
      <c r="E32" s="92"/>
      <c r="F32" s="154"/>
      <c r="G32" s="154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6"/>
    </row>
    <row r="33" spans="1:12">
      <c r="A33" s="4" t="s">
        <v>493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>
      <c r="A1" s="55" t="s">
        <v>283</v>
      </c>
      <c r="B1" s="4"/>
      <c r="C1" s="15">
        <v>41919</v>
      </c>
      <c r="D1" s="30"/>
    </row>
    <row r="2" spans="1:13" ht="21">
      <c r="A2" s="55" t="s">
        <v>240</v>
      </c>
      <c r="B2" s="4"/>
      <c r="C2" s="16">
        <v>7450</v>
      </c>
      <c r="D2" s="30"/>
    </row>
    <row r="3" spans="1:13" ht="21">
      <c r="A3" s="55" t="s">
        <v>241</v>
      </c>
      <c r="B3" s="4"/>
      <c r="C3" s="16">
        <v>3.8300000000000001E-2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7" t="s">
        <v>492</v>
      </c>
      <c r="B6" s="149"/>
      <c r="C6" s="150"/>
      <c r="D6" s="158"/>
      <c r="E6" s="92"/>
      <c r="F6" s="149"/>
      <c r="G6" s="150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5"/>
    </row>
    <row r="7" spans="1:13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>
      <c r="A8" s="39" t="s">
        <v>494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>
      <c r="A9" s="39" t="s">
        <v>495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>
      <c r="A10" s="145" t="s">
        <v>160</v>
      </c>
      <c r="B10" s="126"/>
      <c r="C10" s="127"/>
      <c r="D10" s="159"/>
      <c r="E10" s="92"/>
      <c r="F10" s="126"/>
      <c r="G10" s="127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5"/>
    </row>
    <row r="11" spans="1:13">
      <c r="A11" s="39" t="s">
        <v>496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>
      <c r="A12" s="145" t="s">
        <v>39</v>
      </c>
      <c r="B12" s="126"/>
      <c r="C12" s="127"/>
      <c r="D12" s="159"/>
      <c r="E12" s="92"/>
      <c r="F12" s="126"/>
      <c r="G12" s="127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6"/>
    </row>
    <row r="13" spans="1:13">
      <c r="A13" s="39" t="s">
        <v>496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>
      <c r="A14" s="145" t="s">
        <v>497</v>
      </c>
      <c r="B14" s="126"/>
      <c r="C14" s="127"/>
      <c r="D14" s="159"/>
      <c r="E14" s="92"/>
      <c r="F14" s="126"/>
      <c r="G14" s="127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6"/>
    </row>
    <row r="15" spans="1:13">
      <c r="A15" s="39" t="s">
        <v>496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>
      <c r="A16" s="145" t="s">
        <v>498</v>
      </c>
      <c r="B16" s="126"/>
      <c r="C16" s="127"/>
      <c r="D16" s="159"/>
      <c r="E16" s="92"/>
      <c r="F16" s="126"/>
      <c r="G16" s="127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5"/>
    </row>
    <row r="17" spans="1:13">
      <c r="A17" s="39" t="s">
        <v>499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>
      <c r="A18" s="145" t="s">
        <v>384</v>
      </c>
      <c r="B18" s="126"/>
      <c r="C18" s="127"/>
      <c r="D18" s="159"/>
      <c r="E18" s="92"/>
      <c r="F18" s="126"/>
      <c r="G18" s="127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6"/>
    </row>
    <row r="19" spans="1:13">
      <c r="A19" s="133" t="s">
        <v>500</v>
      </c>
      <c r="B19" s="160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>
      <c r="A20" s="145" t="s">
        <v>104</v>
      </c>
      <c r="B20" s="126"/>
      <c r="C20" s="127"/>
      <c r="D20" s="159"/>
      <c r="E20" s="92"/>
      <c r="F20" s="126"/>
      <c r="G20" s="127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6"/>
    </row>
    <row r="21" spans="1:13">
      <c r="A21" s="133" t="s">
        <v>501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>
      <c r="A22" s="145" t="s">
        <v>333</v>
      </c>
      <c r="B22" s="126"/>
      <c r="C22" s="127"/>
      <c r="D22" s="159"/>
      <c r="E22" s="92"/>
      <c r="F22" s="126"/>
      <c r="G22" s="127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6"/>
    </row>
    <row r="23" spans="1:13">
      <c r="A23" s="39" t="s">
        <v>502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>
      <c r="A24" s="145" t="s">
        <v>175</v>
      </c>
      <c r="B24" s="126"/>
      <c r="C24" s="127"/>
      <c r="D24" s="159"/>
      <c r="E24" s="92"/>
      <c r="F24" s="126"/>
      <c r="G24" s="127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6" t="s">
        <v>509</v>
      </c>
    </row>
    <row r="25" spans="1:13">
      <c r="A25" s="133" t="s">
        <v>503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>
      <c r="A26" s="145" t="s">
        <v>261</v>
      </c>
      <c r="B26" s="126"/>
      <c r="C26" s="127"/>
      <c r="D26" s="159"/>
      <c r="E26" s="92"/>
      <c r="F26" s="126"/>
      <c r="G26" s="127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6"/>
    </row>
    <row r="27" spans="1:13">
      <c r="A27" s="39" t="s">
        <v>504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>
      <c r="A28" s="145" t="s">
        <v>505</v>
      </c>
      <c r="B28" s="126"/>
      <c r="C28" s="127"/>
      <c r="D28" s="159"/>
      <c r="E28" s="92"/>
      <c r="F28" s="126"/>
      <c r="G28" s="127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6"/>
    </row>
    <row r="29" spans="1:13" ht="15.75" thickBot="1">
      <c r="A29" s="39" t="s">
        <v>312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zoomScale="70" zoomScaleNormal="70" workbookViewId="0">
      <selection activeCell="K48" sqref="K48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41935</v>
      </c>
      <c r="D1" s="30"/>
    </row>
    <row r="2" spans="1:13" ht="21">
      <c r="A2" s="55" t="s">
        <v>240</v>
      </c>
      <c r="B2" s="4"/>
      <c r="C2" s="16">
        <v>7100</v>
      </c>
      <c r="D2" s="30"/>
    </row>
    <row r="3" spans="1:13" ht="21">
      <c r="A3" s="55" t="s">
        <v>241</v>
      </c>
      <c r="B3" s="4"/>
      <c r="C3" s="16">
        <v>4.0500000000000001E-2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2</v>
      </c>
      <c r="B6" s="154"/>
      <c r="C6" s="154"/>
      <c r="D6" s="2"/>
      <c r="E6" s="2"/>
      <c r="F6" s="154"/>
      <c r="G6" s="154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5"/>
    </row>
    <row r="7" spans="1:13">
      <c r="A7" s="4" t="s">
        <v>510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>
      <c r="A8" s="4" t="s">
        <v>274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>
      <c r="A9" s="4" t="s">
        <v>440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>
      <c r="A10" s="4" t="s">
        <v>511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5"/>
    </row>
    <row r="11" spans="1:13" ht="31.5">
      <c r="A11" s="155" t="s">
        <v>356</v>
      </c>
      <c r="B11" s="154"/>
      <c r="C11" s="154"/>
      <c r="D11" s="2"/>
      <c r="E11" s="2"/>
      <c r="F11" s="154"/>
      <c r="G11" s="154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>
      <c r="A12" s="4" t="s">
        <v>512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6"/>
    </row>
    <row r="13" spans="1:13">
      <c r="A13" s="4" t="s">
        <v>513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6"/>
    </row>
    <row r="14" spans="1:13" ht="31.5">
      <c r="A14" s="155" t="s">
        <v>514</v>
      </c>
      <c r="B14" s="154"/>
      <c r="C14" s="154"/>
      <c r="D14" s="2"/>
      <c r="E14" s="2"/>
      <c r="F14" s="154"/>
      <c r="G14" s="154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>
      <c r="A15" s="4" t="s">
        <v>515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5"/>
    </row>
    <row r="16" spans="1:13">
      <c r="A16" s="4" t="s">
        <v>512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>
      <c r="A17" s="155" t="s">
        <v>461</v>
      </c>
      <c r="B17" s="154"/>
      <c r="C17" s="154"/>
      <c r="D17" s="2"/>
      <c r="E17" s="2"/>
      <c r="F17" s="154"/>
      <c r="G17" s="154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6"/>
    </row>
    <row r="18" spans="1:13">
      <c r="A18" s="4" t="s">
        <v>516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>
      <c r="A19" s="161" t="s">
        <v>527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>
      <c r="A20" s="155" t="s">
        <v>384</v>
      </c>
      <c r="B20" s="154"/>
      <c r="C20" s="154"/>
      <c r="D20" s="2"/>
      <c r="E20" s="2"/>
      <c r="F20" s="154"/>
      <c r="G20" s="154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6"/>
    </row>
    <row r="21" spans="1:13">
      <c r="A21" s="4" t="s">
        <v>516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>
      <c r="A22" s="155" t="s">
        <v>131</v>
      </c>
      <c r="B22" s="154"/>
      <c r="C22" s="154"/>
      <c r="D22" s="2"/>
      <c r="E22" s="2"/>
      <c r="F22" s="154"/>
      <c r="G22" s="154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6"/>
    </row>
    <row r="23" spans="1:13">
      <c r="A23" s="4" t="s">
        <v>517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>
      <c r="A24" s="155" t="s">
        <v>160</v>
      </c>
      <c r="B24" s="154"/>
      <c r="C24" s="154"/>
      <c r="D24" s="2"/>
      <c r="E24" s="2"/>
      <c r="F24" s="154"/>
      <c r="G24" s="154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6"/>
    </row>
    <row r="25" spans="1:13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>
      <c r="A26" s="161" t="s">
        <v>527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>
      <c r="A27" s="155" t="s">
        <v>333</v>
      </c>
      <c r="B27" s="154"/>
      <c r="C27" s="154"/>
      <c r="D27" s="2"/>
      <c r="E27" s="2"/>
      <c r="F27" s="154"/>
      <c r="G27" s="154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6"/>
    </row>
    <row r="28" spans="1:13">
      <c r="A28" s="4" t="s">
        <v>518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>
      <c r="A29" s="155" t="s">
        <v>519</v>
      </c>
      <c r="B29" s="154"/>
      <c r="C29" s="154"/>
      <c r="D29" s="2"/>
      <c r="E29" s="2"/>
      <c r="F29" s="154"/>
      <c r="G29" s="154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6"/>
    </row>
    <row r="30" spans="1:13">
      <c r="A30" s="4" t="s">
        <v>520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>
      <c r="A31" s="153" t="s">
        <v>521</v>
      </c>
      <c r="B31" s="154"/>
      <c r="C31" s="154"/>
      <c r="D31" s="2"/>
      <c r="E31" s="2"/>
      <c r="F31" s="154"/>
      <c r="G31" s="154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>
      <c r="A32" s="161" t="s">
        <v>527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>
      <c r="A33" s="153" t="s">
        <v>522</v>
      </c>
      <c r="B33" s="154"/>
      <c r="C33" s="154"/>
      <c r="D33" s="2"/>
      <c r="E33" s="2"/>
      <c r="F33" s="154"/>
      <c r="G33" s="154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>
      <c r="A34" s="161" t="s">
        <v>527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>
      <c r="A35" s="153" t="s">
        <v>523</v>
      </c>
      <c r="B35" s="154"/>
      <c r="C35" s="154"/>
      <c r="D35" s="2"/>
      <c r="E35" s="2"/>
      <c r="F35" s="154"/>
      <c r="G35" s="154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>
      <c r="A36" s="161" t="s">
        <v>527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>
      <c r="A37" s="153" t="s">
        <v>524</v>
      </c>
      <c r="B37" s="154"/>
      <c r="C37" s="154"/>
      <c r="D37" s="2"/>
      <c r="E37" s="2"/>
      <c r="F37" s="154"/>
      <c r="G37" s="154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>
      <c r="A38" s="161" t="s">
        <v>527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>
      <c r="A39" s="153" t="s">
        <v>525</v>
      </c>
      <c r="B39" s="154"/>
      <c r="C39" s="154"/>
      <c r="D39" s="2"/>
      <c r="E39" s="2"/>
      <c r="F39" s="154"/>
      <c r="G39" s="154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>
      <c r="A40" s="161" t="s">
        <v>527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>
      <c r="A41" s="153" t="s">
        <v>526</v>
      </c>
      <c r="B41" s="154"/>
      <c r="C41" s="154"/>
      <c r="D41" s="2"/>
      <c r="E41" s="2"/>
      <c r="F41" s="154"/>
      <c r="G41" s="154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>
      <c r="A42" s="161" t="s">
        <v>527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>
      <c r="A43" s="153" t="s">
        <v>528</v>
      </c>
      <c r="B43" s="154"/>
      <c r="C43" s="154"/>
      <c r="D43" s="2"/>
      <c r="E43" s="2"/>
      <c r="F43" s="154"/>
      <c r="G43" s="154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>
      <c r="A44" s="161" t="s">
        <v>527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>
      <c r="A45" s="153" t="s">
        <v>39</v>
      </c>
      <c r="B45" s="154"/>
      <c r="C45" s="154"/>
      <c r="D45" s="2"/>
      <c r="E45" s="2"/>
      <c r="F45" s="154"/>
      <c r="G45" s="154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>
      <c r="A46" s="162" t="s">
        <v>529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>
      <c r="A47" s="153" t="s">
        <v>366</v>
      </c>
      <c r="B47" s="154"/>
      <c r="C47" s="154"/>
      <c r="D47" s="2"/>
      <c r="E47" s="2"/>
      <c r="F47" s="154"/>
      <c r="G47" s="154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>
      <c r="A48" s="162" t="s">
        <v>529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>
      <c r="A49" s="153" t="s">
        <v>530</v>
      </c>
      <c r="B49" s="154"/>
      <c r="C49" s="154"/>
      <c r="D49" s="32"/>
      <c r="E49" s="92"/>
      <c r="F49" s="154"/>
      <c r="G49" s="154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>
      <c r="A50" s="162" t="s">
        <v>529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>
      <c r="A51" s="153" t="s">
        <v>531</v>
      </c>
      <c r="B51" s="154"/>
      <c r="C51" s="154"/>
      <c r="D51" s="32"/>
      <c r="E51" s="92"/>
      <c r="F51" s="154"/>
      <c r="G51" s="154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>
      <c r="A52" s="162" t="s">
        <v>529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41962</v>
      </c>
      <c r="D1" s="30"/>
    </row>
    <row r="2" spans="1:13" ht="21">
      <c r="A2" s="55" t="s">
        <v>240</v>
      </c>
      <c r="B2" s="4"/>
      <c r="C2" s="16">
        <v>7050</v>
      </c>
      <c r="D2" s="30"/>
    </row>
    <row r="3" spans="1:13" ht="21">
      <c r="A3" s="55" t="s">
        <v>241</v>
      </c>
      <c r="B3" s="4"/>
      <c r="C3" s="16">
        <v>4.2000000000000003E-2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535</v>
      </c>
      <c r="B6" s="154"/>
      <c r="C6" s="154"/>
      <c r="D6" s="2"/>
      <c r="E6" s="2"/>
      <c r="F6" s="154"/>
      <c r="G6" s="154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6"/>
    </row>
    <row r="7" spans="1:13">
      <c r="A7" s="17" t="s">
        <v>536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>
      <c r="A8" s="155" t="s">
        <v>2</v>
      </c>
      <c r="B8" s="154"/>
      <c r="C8" s="154"/>
      <c r="D8" s="2"/>
      <c r="E8" s="2"/>
      <c r="F8" s="154"/>
      <c r="G8" s="154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>
      <c r="A9" s="17" t="s">
        <v>537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>
      <c r="A10" s="155" t="s">
        <v>505</v>
      </c>
      <c r="B10" s="154"/>
      <c r="C10" s="154"/>
      <c r="D10" s="2"/>
      <c r="E10" s="2"/>
      <c r="F10" s="154"/>
      <c r="G10" s="154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>
      <c r="A11" s="4" t="s">
        <v>538</v>
      </c>
      <c r="B11" s="4">
        <v>5</v>
      </c>
      <c r="C11" s="164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4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>
      <c r="A12" s="155" t="s">
        <v>384</v>
      </c>
      <c r="B12" s="154"/>
      <c r="C12" s="154"/>
      <c r="D12" s="2"/>
      <c r="E12" s="2"/>
      <c r="F12" s="154"/>
      <c r="G12" s="154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>
      <c r="A13" s="4" t="s">
        <v>539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>
      <c r="A14" s="155" t="s">
        <v>540</v>
      </c>
      <c r="B14" s="154"/>
      <c r="C14" s="154"/>
      <c r="D14" s="2"/>
      <c r="E14" s="2"/>
      <c r="F14" s="154"/>
      <c r="G14" s="154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>
      <c r="A15" s="4" t="s">
        <v>541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41992</v>
      </c>
      <c r="D1" s="30"/>
    </row>
    <row r="2" spans="1:13" ht="21">
      <c r="A2" s="55" t="s">
        <v>240</v>
      </c>
      <c r="B2" s="4"/>
      <c r="C2" s="16">
        <v>7050</v>
      </c>
      <c r="D2" s="30"/>
    </row>
    <row r="3" spans="1:13" ht="21">
      <c r="A3" s="55" t="s">
        <v>241</v>
      </c>
      <c r="B3" s="4"/>
      <c r="C3" s="16">
        <v>5.0200000000000002E-2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45" t="s">
        <v>542</v>
      </c>
      <c r="B6" s="126"/>
      <c r="C6" s="127"/>
      <c r="D6" s="32"/>
      <c r="E6" s="92"/>
      <c r="F6" s="126"/>
      <c r="G6" s="127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6"/>
    </row>
    <row r="7" spans="1:13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>
      <c r="A8" s="145" t="s">
        <v>543</v>
      </c>
      <c r="B8" s="126"/>
      <c r="C8" s="127"/>
      <c r="D8" s="32"/>
      <c r="E8" s="92"/>
      <c r="F8" s="126"/>
      <c r="G8" s="127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>
      <c r="A9" s="39" t="s">
        <v>538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>
      <c r="A10" s="145" t="s">
        <v>544</v>
      </c>
      <c r="B10" s="172" t="s">
        <v>547</v>
      </c>
      <c r="C10" s="127"/>
      <c r="D10" s="32"/>
      <c r="E10" s="92"/>
      <c r="F10" s="126"/>
      <c r="G10" s="127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>
      <c r="A12" s="145" t="s">
        <v>505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>
      <c r="A13" s="39" t="s">
        <v>538</v>
      </c>
      <c r="B13" s="98">
        <v>5</v>
      </c>
      <c r="C13" s="169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9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>
      <c r="A14" s="145" t="s">
        <v>346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>
      <c r="A15" s="171" t="s">
        <v>545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70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>
      <c r="A16" s="145" t="s">
        <v>160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>
      <c r="A17" s="171" t="s">
        <v>546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>
      <c r="A18" s="145" t="s">
        <v>384</v>
      </c>
      <c r="B18" s="126"/>
      <c r="C18" s="127"/>
      <c r="D18" s="32"/>
      <c r="E18" s="92"/>
      <c r="F18" s="126"/>
      <c r="G18" s="127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>
      <c r="A19" s="171" t="s">
        <v>549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70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>
      <c r="A20" s="171" t="s">
        <v>548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41999</v>
      </c>
      <c r="D1" s="30"/>
    </row>
    <row r="2" spans="1:13" ht="21">
      <c r="A2" s="55" t="s">
        <v>240</v>
      </c>
      <c r="B2" s="4"/>
      <c r="C2" s="16">
        <v>7900</v>
      </c>
      <c r="D2" s="30"/>
    </row>
    <row r="3" spans="1:13" ht="21">
      <c r="A3" s="55" t="s">
        <v>241</v>
      </c>
      <c r="B3" s="4"/>
      <c r="C3" s="16">
        <v>4.9000000000000002E-2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552</v>
      </c>
      <c r="B6" s="154"/>
      <c r="C6" s="154"/>
      <c r="D6" s="32"/>
      <c r="E6" s="92"/>
      <c r="F6" s="126"/>
      <c r="G6" s="127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6"/>
    </row>
    <row r="7" spans="1:13">
      <c r="A7" s="4" t="s">
        <v>553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>
      <c r="A8" s="155" t="s">
        <v>290</v>
      </c>
      <c r="B8" s="154"/>
      <c r="C8" s="154"/>
      <c r="D8" s="32"/>
      <c r="E8" s="92"/>
      <c r="F8" s="154"/>
      <c r="G8" s="154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>
      <c r="A9" s="4" t="s">
        <v>553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>
      <c r="A10" s="17" t="s">
        <v>378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>
      <c r="A11" s="155" t="s">
        <v>346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>
      <c r="A12" s="4" t="s">
        <v>440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>
      <c r="A13" s="155" t="s">
        <v>366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>
      <c r="A14" s="4" t="s">
        <v>554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42020</v>
      </c>
      <c r="D1" s="30"/>
    </row>
    <row r="2" spans="1:13" ht="21">
      <c r="A2" s="55" t="s">
        <v>240</v>
      </c>
      <c r="B2" s="4"/>
      <c r="C2" s="16">
        <v>8220</v>
      </c>
      <c r="D2" s="30"/>
    </row>
    <row r="3" spans="1:13" ht="21">
      <c r="A3" s="55" t="s">
        <v>241</v>
      </c>
      <c r="B3" s="4"/>
      <c r="C3" s="177">
        <v>6.1800000000000001E-2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556</v>
      </c>
      <c r="B6" s="154"/>
      <c r="C6" s="154"/>
      <c r="D6" s="2"/>
      <c r="E6" s="2"/>
      <c r="F6" s="154"/>
      <c r="G6" s="154"/>
      <c r="H6" s="2"/>
      <c r="I6" s="2"/>
      <c r="J6" s="52">
        <f>J7</f>
        <v>943.08860000000004</v>
      </c>
      <c r="K6" s="10">
        <f>70</f>
        <v>70</v>
      </c>
      <c r="L6" s="178">
        <f t="shared" ref="L6" si="0">K6-J6</f>
        <v>-873.08860000000004</v>
      </c>
      <c r="M6" s="136"/>
    </row>
    <row r="7" spans="1:13">
      <c r="A7" s="4" t="s">
        <v>557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4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>
      <c r="A8" s="155" t="s">
        <v>333</v>
      </c>
      <c r="B8" s="154"/>
      <c r="C8" s="154"/>
      <c r="D8" s="2"/>
      <c r="E8" s="2"/>
      <c r="F8" s="173"/>
      <c r="G8" s="154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575</v>
      </c>
    </row>
    <row r="9" spans="1:13">
      <c r="A9" s="4" t="s">
        <v>558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5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>
      <c r="A10" s="4" t="s">
        <v>572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5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>
      <c r="A11" s="155" t="s">
        <v>559</v>
      </c>
      <c r="B11" s="154"/>
      <c r="C11" s="154"/>
      <c r="D11" s="2"/>
      <c r="E11" s="2"/>
      <c r="F11" s="173"/>
      <c r="G11" s="154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>
      <c r="A12" s="176" t="s">
        <v>573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4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>
      <c r="A13" s="17" t="s">
        <v>560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5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>
      <c r="A14" s="4" t="s">
        <v>561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5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>
      <c r="A15" s="155" t="s">
        <v>366</v>
      </c>
      <c r="B15" s="154"/>
      <c r="C15" s="154"/>
      <c r="D15" s="2"/>
      <c r="E15" s="2"/>
      <c r="F15" s="173"/>
      <c r="G15" s="154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>
      <c r="A16" s="4" t="s">
        <v>562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5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>
      <c r="A17" s="4" t="s">
        <v>572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5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>
      <c r="A18" s="4" t="s">
        <v>563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5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>
      <c r="A19" s="4" t="s">
        <v>564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5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>
      <c r="A20" s="155" t="s">
        <v>565</v>
      </c>
      <c r="B20" s="154"/>
      <c r="C20" s="154"/>
      <c r="D20" s="2"/>
      <c r="E20" s="2"/>
      <c r="F20" s="173"/>
      <c r="G20" s="154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574</v>
      </c>
    </row>
    <row r="21" spans="1:13">
      <c r="A21" s="4" t="s">
        <v>566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5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>
      <c r="A22" s="155" t="s">
        <v>567</v>
      </c>
      <c r="B22" s="154"/>
      <c r="C22" s="154"/>
      <c r="D22" s="2"/>
      <c r="E22" s="2"/>
      <c r="F22" s="173"/>
      <c r="G22" s="154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>
      <c r="A23" s="4" t="s">
        <v>568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5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>
      <c r="A24" s="155" t="s">
        <v>569</v>
      </c>
      <c r="B24" s="154"/>
      <c r="C24" s="154"/>
      <c r="D24" s="2"/>
      <c r="E24" s="2"/>
      <c r="F24" s="173"/>
      <c r="G24" s="154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>
      <c r="A25" s="4" t="s">
        <v>570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5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>
      <c r="A26" s="4" t="s">
        <v>571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5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42048</v>
      </c>
      <c r="D1" s="30"/>
    </row>
    <row r="2" spans="1:13" ht="21">
      <c r="A2" s="55" t="s">
        <v>240</v>
      </c>
      <c r="B2" s="4"/>
      <c r="C2" s="16">
        <v>7900</v>
      </c>
      <c r="D2" s="30"/>
    </row>
    <row r="3" spans="1:13" ht="21">
      <c r="A3" s="55" t="s">
        <v>241</v>
      </c>
      <c r="B3" s="4"/>
      <c r="C3" s="177">
        <v>6.0999999999999999E-2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505</v>
      </c>
      <c r="B6" s="154"/>
      <c r="C6" s="154"/>
      <c r="D6" s="2"/>
      <c r="E6" s="2"/>
      <c r="F6" s="154"/>
      <c r="G6" s="154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6"/>
    </row>
    <row r="7" spans="1:13">
      <c r="A7" s="5" t="s">
        <v>538</v>
      </c>
      <c r="B7" s="5">
        <v>5</v>
      </c>
      <c r="C7" s="164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4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>
      <c r="A8" s="155" t="s">
        <v>346</v>
      </c>
      <c r="B8" s="154"/>
      <c r="C8" s="154"/>
      <c r="D8" s="2"/>
      <c r="E8" s="2"/>
      <c r="F8" s="154"/>
      <c r="G8" s="154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6" t="s">
        <v>597</v>
      </c>
    </row>
    <row r="9" spans="1:13">
      <c r="A9" s="5" t="s">
        <v>576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>
      <c r="A10" s="155" t="s">
        <v>304</v>
      </c>
      <c r="B10" s="154"/>
      <c r="C10" s="154"/>
      <c r="D10" s="2"/>
      <c r="E10" s="2"/>
      <c r="F10" s="154"/>
      <c r="G10" s="154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588</v>
      </c>
    </row>
    <row r="11" spans="1:13">
      <c r="A11" s="4" t="s">
        <v>577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>
      <c r="A12" s="4" t="s">
        <v>578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>
      <c r="A13" s="155" t="s">
        <v>2</v>
      </c>
      <c r="B13" s="154"/>
      <c r="C13" s="154"/>
      <c r="D13" s="2"/>
      <c r="E13" s="2"/>
      <c r="F13" s="154"/>
      <c r="G13" s="154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589</v>
      </c>
    </row>
    <row r="14" spans="1:13">
      <c r="A14" s="4" t="s">
        <v>579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>
      <c r="A15" s="4" t="s">
        <v>580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>
      <c r="A16" s="4" t="s">
        <v>581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>
      <c r="A17" s="155" t="s">
        <v>384</v>
      </c>
      <c r="B17" s="154"/>
      <c r="C17" s="154"/>
      <c r="D17" s="2"/>
      <c r="E17" s="2"/>
      <c r="F17" s="154"/>
      <c r="G17" s="154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587</v>
      </c>
    </row>
    <row r="18" spans="1:13">
      <c r="A18" s="17" t="s">
        <v>582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>
      <c r="A19" s="17" t="s">
        <v>584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>
      <c r="A20" s="17" t="s">
        <v>583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42076</v>
      </c>
      <c r="D1" s="30"/>
    </row>
    <row r="2" spans="1:13" ht="21">
      <c r="A2" s="55" t="s">
        <v>240</v>
      </c>
      <c r="B2" s="4"/>
      <c r="C2" s="16">
        <v>8530</v>
      </c>
      <c r="D2" s="30"/>
    </row>
    <row r="3" spans="1:13" ht="21">
      <c r="A3" s="55" t="s">
        <v>241</v>
      </c>
      <c r="B3" s="4"/>
      <c r="C3" s="177">
        <v>5.5100000000000003E-2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497</v>
      </c>
      <c r="B6" s="154"/>
      <c r="C6" s="154"/>
      <c r="D6" s="154"/>
      <c r="E6" s="2"/>
      <c r="F6" s="154"/>
      <c r="G6" s="154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6"/>
    </row>
    <row r="7" spans="1:13">
      <c r="A7" s="4" t="s">
        <v>590</v>
      </c>
      <c r="B7" s="4">
        <v>2</v>
      </c>
      <c r="C7" s="164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>
      <c r="A8" s="155" t="s">
        <v>505</v>
      </c>
      <c r="B8" s="154"/>
      <c r="C8" s="154"/>
      <c r="D8" s="154"/>
      <c r="E8" s="2"/>
      <c r="F8" s="154"/>
      <c r="G8" s="154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6"/>
    </row>
    <row r="9" spans="1:13">
      <c r="A9" s="5" t="s">
        <v>538</v>
      </c>
      <c r="B9" s="5">
        <v>7</v>
      </c>
      <c r="C9" s="164">
        <v>8900</v>
      </c>
      <c r="D9" s="5">
        <f>B9*C9</f>
        <v>62300</v>
      </c>
      <c r="E9" s="4">
        <f>D9*0.1</f>
        <v>6230</v>
      </c>
      <c r="F9" s="5">
        <v>0</v>
      </c>
      <c r="G9" s="164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>
      <c r="A10" s="155" t="s">
        <v>591</v>
      </c>
      <c r="B10" s="154"/>
      <c r="C10" s="154"/>
      <c r="D10" s="154"/>
      <c r="E10" s="2"/>
      <c r="F10" s="154"/>
      <c r="G10" s="154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6"/>
    </row>
    <row r="11" spans="1:13">
      <c r="A11" s="4" t="s">
        <v>592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>
      <c r="A12" s="155" t="s">
        <v>593</v>
      </c>
      <c r="B12" s="154"/>
      <c r="C12" s="154"/>
      <c r="D12" s="154"/>
      <c r="E12" s="2"/>
      <c r="F12" s="154"/>
      <c r="G12" s="154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6"/>
    </row>
    <row r="13" spans="1:13">
      <c r="A13" s="4" t="s">
        <v>594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>
      <c r="A14" s="155" t="s">
        <v>596</v>
      </c>
      <c r="B14" s="154"/>
      <c r="C14" s="154"/>
      <c r="D14" s="154"/>
      <c r="E14" s="2"/>
      <c r="F14" s="154"/>
      <c r="G14" s="154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6"/>
    </row>
    <row r="15" spans="1:13">
      <c r="A15" s="5" t="s">
        <v>312</v>
      </c>
      <c r="B15" s="5">
        <v>2</v>
      </c>
      <c r="C15" s="164">
        <v>8900</v>
      </c>
      <c r="D15" s="5">
        <f>B15*C15</f>
        <v>17800</v>
      </c>
      <c r="E15" s="4">
        <f>D15*0.1</f>
        <v>1780</v>
      </c>
      <c r="F15" s="5">
        <v>0</v>
      </c>
      <c r="G15" s="164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41320</v>
      </c>
    </row>
    <row r="2" spans="1:12" ht="28.5">
      <c r="A2" s="13" t="s">
        <v>13</v>
      </c>
      <c r="B2" s="4"/>
      <c r="C2" s="16">
        <v>6.26</v>
      </c>
    </row>
    <row r="3" spans="1:12" ht="28.5">
      <c r="A3" s="13" t="s">
        <v>14</v>
      </c>
      <c r="B3" s="4"/>
      <c r="C3" s="16"/>
    </row>
    <row r="4" spans="1:12" ht="28.5">
      <c r="A4" s="13" t="s">
        <v>11</v>
      </c>
      <c r="B4" s="4"/>
      <c r="C4" s="16">
        <v>30.12</v>
      </c>
    </row>
    <row r="5" spans="1:12" ht="28.5">
      <c r="A5" s="13" t="s">
        <v>12</v>
      </c>
      <c r="B5" s="4"/>
      <c r="C5" s="16"/>
    </row>
    <row r="6" spans="1:12" ht="18.75">
      <c r="A6" s="14" t="s">
        <v>18</v>
      </c>
      <c r="C6" s="19" t="s">
        <v>43</v>
      </c>
    </row>
    <row r="7" spans="1:12">
      <c r="C7" s="19" t="s">
        <v>73</v>
      </c>
    </row>
    <row r="8" spans="1:12">
      <c r="C8" s="19"/>
    </row>
    <row r="9" spans="1:12" ht="4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220</v>
      </c>
      <c r="B1" s="4"/>
      <c r="C1" s="15">
        <v>42093</v>
      </c>
      <c r="D1" s="30"/>
    </row>
    <row r="2" spans="1:13" ht="21">
      <c r="A2" s="55" t="s">
        <v>240</v>
      </c>
      <c r="B2" s="4"/>
      <c r="C2" s="16">
        <v>7650</v>
      </c>
      <c r="D2" s="30"/>
      <c r="E2" s="191" t="s">
        <v>656</v>
      </c>
    </row>
    <row r="3" spans="1:13" ht="21">
      <c r="A3" s="55" t="s">
        <v>241</v>
      </c>
      <c r="B3" s="4"/>
      <c r="C3" s="192">
        <v>5.2999999999999999E-2</v>
      </c>
      <c r="D3" s="30"/>
      <c r="E3" s="191" t="s">
        <v>657</v>
      </c>
    </row>
    <row r="4" spans="1:13" ht="21.75" thickBot="1">
      <c r="F4" s="191"/>
    </row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45" t="s">
        <v>596</v>
      </c>
      <c r="B6" s="126"/>
      <c r="C6" s="127"/>
      <c r="D6" s="32"/>
      <c r="E6" s="92"/>
      <c r="F6" s="184"/>
      <c r="G6" s="127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663</v>
      </c>
    </row>
    <row r="7" spans="1:13">
      <c r="A7" s="133" t="s">
        <v>598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>
      <c r="A8" s="133" t="s">
        <v>599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>
      <c r="A9" s="133" t="s">
        <v>600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>
      <c r="A10" s="133" t="s">
        <v>601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>
      <c r="A11" s="133" t="s">
        <v>602</v>
      </c>
      <c r="B11" s="193" t="s">
        <v>660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>
      <c r="A12" s="133" t="s">
        <v>603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8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>
      <c r="A13" s="145" t="s">
        <v>22</v>
      </c>
      <c r="B13" s="126"/>
      <c r="C13" s="127"/>
      <c r="D13" s="32"/>
      <c r="E13" s="92"/>
      <c r="F13" s="184"/>
      <c r="G13" s="127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>
      <c r="A14" s="39" t="s">
        <v>604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>
      <c r="A15" s="39" t="s">
        <v>605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>
      <c r="A16" s="145" t="s">
        <v>384</v>
      </c>
      <c r="B16" s="126"/>
      <c r="C16" s="127"/>
      <c r="D16" s="32"/>
      <c r="E16" s="92"/>
      <c r="F16" s="184"/>
      <c r="G16" s="127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>
      <c r="A17" s="39" t="s">
        <v>606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>
      <c r="A18" s="133" t="s">
        <v>607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>
      <c r="A19" s="145" t="s">
        <v>290</v>
      </c>
      <c r="B19" s="126"/>
      <c r="C19" s="127"/>
      <c r="D19" s="32"/>
      <c r="E19" s="92"/>
      <c r="F19" s="184"/>
      <c r="G19" s="127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>
      <c r="A20" s="39" t="s">
        <v>608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9">
        <v>0</v>
      </c>
      <c r="G20" s="190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>
      <c r="A21" s="39" t="s">
        <v>362</v>
      </c>
      <c r="B21" s="98">
        <v>1</v>
      </c>
      <c r="C21" s="140">
        <v>11900</v>
      </c>
      <c r="D21" s="37">
        <f t="shared" si="12"/>
        <v>11900</v>
      </c>
      <c r="E21" s="39">
        <f>D21*0.1</f>
        <v>1190</v>
      </c>
      <c r="F21" s="189">
        <v>0</v>
      </c>
      <c r="G21" s="190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>
      <c r="A22" s="41" t="s">
        <v>609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9">
        <v>0</v>
      </c>
      <c r="G22" s="190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>
      <c r="A23" s="145" t="s">
        <v>612</v>
      </c>
      <c r="B23" s="126"/>
      <c r="C23" s="127"/>
      <c r="D23" s="32"/>
      <c r="E23" s="92"/>
      <c r="F23" s="184"/>
      <c r="G23" s="127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>
      <c r="A24" s="185" t="s">
        <v>613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>
      <c r="A25" s="185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>
      <c r="A26" s="185" t="s">
        <v>614</v>
      </c>
      <c r="B26" s="193" t="s">
        <v>660</v>
      </c>
      <c r="C26" s="99"/>
      <c r="D26" s="37"/>
      <c r="E26" s="39"/>
      <c r="F26" s="98"/>
      <c r="G26" s="118"/>
      <c r="H26" s="37"/>
      <c r="I26" s="4"/>
      <c r="J26" s="51"/>
      <c r="K26" s="6"/>
      <c r="L26" s="17"/>
    </row>
    <row r="27" spans="1:12" ht="31.5">
      <c r="A27" s="145" t="s">
        <v>333</v>
      </c>
      <c r="B27" s="126"/>
      <c r="C27" s="127"/>
      <c r="D27" s="32"/>
      <c r="E27" s="92"/>
      <c r="F27" s="126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>
      <c r="A28" s="133" t="s">
        <v>615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8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>
      <c r="A29" s="133" t="s">
        <v>616</v>
      </c>
      <c r="B29" s="98">
        <v>1</v>
      </c>
      <c r="C29" s="118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>
      <c r="A30" s="145" t="s">
        <v>617</v>
      </c>
      <c r="B30" s="126"/>
      <c r="C30" s="127"/>
      <c r="D30" s="32"/>
      <c r="E30" s="92"/>
      <c r="F30" s="126"/>
      <c r="G30" s="127"/>
      <c r="H30" s="159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>
      <c r="A31" s="185" t="s">
        <v>618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>
      <c r="A32" s="145" t="s">
        <v>619</v>
      </c>
      <c r="B32" s="126"/>
      <c r="C32" s="127"/>
      <c r="D32" s="32"/>
      <c r="E32" s="92"/>
      <c r="F32" s="126"/>
      <c r="G32" s="127"/>
      <c r="H32" s="159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>
      <c r="A33" s="185" t="s">
        <v>620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>
      <c r="A34" s="145" t="s">
        <v>621</v>
      </c>
      <c r="B34" s="126"/>
      <c r="C34" s="127"/>
      <c r="D34" s="32"/>
      <c r="E34" s="92"/>
      <c r="F34" s="126"/>
      <c r="G34" s="127"/>
      <c r="H34" s="159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>
      <c r="A35" s="39" t="s">
        <v>383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>
      <c r="A36" s="145" t="s">
        <v>622</v>
      </c>
      <c r="B36" s="126"/>
      <c r="C36" s="127"/>
      <c r="D36" s="32"/>
      <c r="E36" s="92"/>
      <c r="F36" s="126"/>
      <c r="G36" s="127"/>
      <c r="H36" s="159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>
      <c r="A37" s="133" t="s">
        <v>623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>
      <c r="A38" s="145" t="s">
        <v>624</v>
      </c>
      <c r="B38" s="126"/>
      <c r="C38" s="127"/>
      <c r="D38" s="32"/>
      <c r="E38" s="92"/>
      <c r="F38" s="126"/>
      <c r="G38" s="127"/>
      <c r="H38" s="159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>
      <c r="A39" t="s">
        <v>470</v>
      </c>
      <c r="B39" s="186">
        <v>1</v>
      </c>
      <c r="C39" s="187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>
      <c r="A40" s="145" t="s">
        <v>625</v>
      </c>
      <c r="B40" s="126"/>
      <c r="C40" s="127"/>
      <c r="D40" s="32"/>
      <c r="E40" s="92"/>
      <c r="F40" s="126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>
      <c r="A41" t="s">
        <v>626</v>
      </c>
      <c r="B41" s="188">
        <v>1</v>
      </c>
      <c r="C41" s="187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8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>
      <c r="A42" s="145" t="s">
        <v>410</v>
      </c>
      <c r="B42" s="126"/>
      <c r="C42" s="127"/>
      <c r="D42" s="32"/>
      <c r="E42" s="92"/>
      <c r="F42" s="126"/>
      <c r="G42" s="127"/>
      <c r="H42" s="159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>
      <c r="A43" s="39" t="s">
        <v>362</v>
      </c>
      <c r="B43" s="98">
        <v>1</v>
      </c>
      <c r="C43" s="140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>
      <c r="A44" s="145" t="s">
        <v>627</v>
      </c>
      <c r="B44" s="126"/>
      <c r="C44" s="127"/>
      <c r="D44" s="32"/>
      <c r="E44" s="92"/>
      <c r="F44" s="126"/>
      <c r="G44" s="127"/>
      <c r="H44" s="159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661</v>
      </c>
    </row>
    <row r="45" spans="1:13" ht="15.75" thickBot="1">
      <c r="A45" s="39" t="s">
        <v>628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>
      <c r="A46" s="179"/>
      <c r="B46" s="179"/>
      <c r="C46" s="179"/>
      <c r="D46" s="179"/>
      <c r="E46" s="179"/>
      <c r="F46" s="180"/>
      <c r="G46" s="180"/>
      <c r="H46" s="180"/>
      <c r="I46" s="179"/>
      <c r="J46" s="74"/>
      <c r="K46" s="181"/>
      <c r="L46" s="182"/>
    </row>
    <row r="50" spans="1:6" ht="26.25">
      <c r="A50" s="183" t="s">
        <v>610</v>
      </c>
    </row>
    <row r="51" spans="1:6" ht="31.5">
      <c r="A51" s="155" t="s">
        <v>596</v>
      </c>
    </row>
    <row r="52" spans="1:6">
      <c r="A52" s="36" t="s">
        <v>611</v>
      </c>
    </row>
    <row r="53" spans="1:6" ht="31.5">
      <c r="A53" s="155" t="s">
        <v>290</v>
      </c>
    </row>
    <row r="54" spans="1:6">
      <c r="A54" t="s">
        <v>545</v>
      </c>
    </row>
    <row r="55" spans="1:6" ht="31.5">
      <c r="A55" s="155" t="s">
        <v>624</v>
      </c>
    </row>
    <row r="56" spans="1:6">
      <c r="A56" s="36" t="s">
        <v>629</v>
      </c>
      <c r="F56" s="136" t="s">
        <v>632</v>
      </c>
    </row>
    <row r="57" spans="1:6" ht="31.5">
      <c r="A57" s="155" t="s">
        <v>627</v>
      </c>
      <c r="F57" s="136"/>
    </row>
    <row r="58" spans="1:6">
      <c r="A58" s="36" t="s">
        <v>630</v>
      </c>
      <c r="F58" s="136" t="s">
        <v>631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9"/>
  <sheetViews>
    <sheetView zoomScale="80" zoomScaleNormal="80" workbookViewId="0">
      <selection activeCell="M24" sqref="M24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>
      <c r="A1" s="55" t="s">
        <v>283</v>
      </c>
      <c r="B1" s="4"/>
      <c r="C1" s="15">
        <v>42093</v>
      </c>
      <c r="D1" s="30"/>
    </row>
    <row r="2" spans="1:12" ht="21">
      <c r="A2" s="55" t="s">
        <v>240</v>
      </c>
      <c r="B2" s="4"/>
      <c r="C2" s="16">
        <v>7800</v>
      </c>
      <c r="D2" s="30"/>
    </row>
    <row r="3" spans="1:12" ht="21">
      <c r="A3" s="55" t="s">
        <v>241</v>
      </c>
      <c r="B3" s="4"/>
      <c r="C3" s="177">
        <v>4.8099999999999997E-2</v>
      </c>
      <c r="D3" s="30"/>
    </row>
    <row r="4" spans="1:12" ht="15.75" thickBot="1"/>
    <row r="5" spans="1:12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619</v>
      </c>
      <c r="B6" s="126"/>
      <c r="C6" s="127"/>
      <c r="D6" s="32"/>
      <c r="E6" s="92"/>
      <c r="F6" s="184"/>
      <c r="G6" s="127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>
      <c r="A7" s="39" t="s">
        <v>640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>
      <c r="A8" s="39" t="s">
        <v>641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>
      <c r="A9" s="39" t="s">
        <v>641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>
      <c r="A10" s="39" t="s">
        <v>641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>
      <c r="A12" s="145" t="s">
        <v>482</v>
      </c>
      <c r="B12" s="126"/>
      <c r="C12" s="127"/>
      <c r="D12" s="32"/>
      <c r="E12" s="92"/>
      <c r="F12" s="184"/>
      <c r="G12" s="127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>
      <c r="A13" s="39" t="s">
        <v>642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>
      <c r="A14" s="39" t="s">
        <v>641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>
      <c r="A15" s="39" t="s">
        <v>641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>
      <c r="A16" s="39" t="s">
        <v>641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>
      <c r="A17" s="145" t="s">
        <v>333</v>
      </c>
      <c r="B17" s="126"/>
      <c r="C17" s="127"/>
      <c r="D17" s="32"/>
      <c r="E17" s="92"/>
      <c r="F17" s="184"/>
      <c r="G17" s="127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>
      <c r="A18" s="133" t="s">
        <v>643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>
      <c r="A19" s="133" t="s">
        <v>644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>
      <c r="A20" s="133" t="s">
        <v>645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>
      <c r="A21" s="145" t="s">
        <v>646</v>
      </c>
      <c r="B21" s="126"/>
      <c r="C21" s="127"/>
      <c r="D21" s="32"/>
      <c r="E21" s="92"/>
      <c r="F21" s="126"/>
      <c r="G21" s="127"/>
      <c r="H21" s="32"/>
      <c r="I21" s="2"/>
      <c r="J21" s="52">
        <f>SUM(J22:J24)</f>
        <v>3011.2523999999999</v>
      </c>
      <c r="K21" s="10">
        <v>3079</v>
      </c>
      <c r="L21" s="10">
        <f t="shared" ref="L21" si="13">K21-J21</f>
        <v>67.747600000000148</v>
      </c>
    </row>
    <row r="22" spans="1:13">
      <c r="A22" s="39" t="s">
        <v>647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>
      <c r="A23" s="106" t="s">
        <v>648</v>
      </c>
      <c r="B23" s="117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>
      <c r="A24" s="39" t="s">
        <v>649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>
      <c r="A25" s="145" t="s">
        <v>650</v>
      </c>
      <c r="B25" s="126"/>
      <c r="C25" s="127"/>
      <c r="D25" s="32"/>
      <c r="E25" s="92"/>
      <c r="F25" s="126"/>
      <c r="G25" s="127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5" t="s">
        <v>662</v>
      </c>
    </row>
    <row r="26" spans="1:13">
      <c r="A26" s="39" t="s">
        <v>651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>
      <c r="A27" s="39" t="s">
        <v>652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7">
        <v>0</v>
      </c>
      <c r="G27" s="118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>
      <c r="A28" s="145" t="s">
        <v>653</v>
      </c>
      <c r="B28" s="126"/>
      <c r="C28" s="127"/>
      <c r="D28" s="32"/>
      <c r="E28" s="92"/>
      <c r="F28" s="126"/>
      <c r="G28" s="127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>
      <c r="A29" s="39" t="s">
        <v>654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>
      <c r="A30" s="39" t="s">
        <v>655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>
      <c r="A31" s="145" t="s">
        <v>2</v>
      </c>
      <c r="B31" s="126"/>
      <c r="C31" s="127"/>
      <c r="D31" s="32"/>
      <c r="E31" s="92"/>
      <c r="F31" s="184"/>
      <c r="G31" s="127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>
      <c r="A32" s="39" t="s">
        <v>251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>
      <c r="A35" s="183" t="s">
        <v>638</v>
      </c>
    </row>
    <row r="36" spans="1:12" ht="31.5">
      <c r="A36" s="155" t="s">
        <v>619</v>
      </c>
    </row>
    <row r="37" spans="1:12">
      <c r="A37" s="36" t="s">
        <v>639</v>
      </c>
    </row>
    <row r="38" spans="1:12" ht="31.5">
      <c r="A38" s="155" t="s">
        <v>482</v>
      </c>
    </row>
    <row r="39" spans="1:12">
      <c r="A39" s="36" t="s">
        <v>639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>
      <c r="A1" s="55" t="s">
        <v>283</v>
      </c>
      <c r="B1" s="4"/>
      <c r="C1" s="196">
        <v>42148</v>
      </c>
      <c r="D1" s="30"/>
    </row>
    <row r="2" spans="1:12" ht="21">
      <c r="A2" s="55" t="s">
        <v>240</v>
      </c>
      <c r="B2" s="4"/>
      <c r="C2" s="16">
        <v>7800</v>
      </c>
      <c r="D2" s="30"/>
    </row>
    <row r="3" spans="1:12" ht="21">
      <c r="A3" s="55" t="s">
        <v>241</v>
      </c>
      <c r="B3" s="4"/>
      <c r="C3" s="177">
        <v>4.7500000000000001E-2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664</v>
      </c>
      <c r="B6" s="154"/>
      <c r="C6" s="154"/>
      <c r="D6" s="32"/>
      <c r="E6" s="92"/>
      <c r="F6" s="184"/>
      <c r="G6" s="127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>
      <c r="A8" s="155" t="s">
        <v>461</v>
      </c>
      <c r="B8" s="154"/>
      <c r="C8" s="154"/>
      <c r="D8" s="32"/>
      <c r="E8" s="92"/>
      <c r="F8" s="154"/>
      <c r="G8" s="154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>
      <c r="A9" s="4" t="s">
        <v>665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>
      <c r="A10" s="155" t="s">
        <v>666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>
      <c r="A11" s="4" t="s">
        <v>667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>
      <c r="A12" s="155" t="s">
        <v>668</v>
      </c>
      <c r="B12" s="154"/>
      <c r="C12" s="154"/>
      <c r="D12" s="32"/>
      <c r="E12" s="92"/>
      <c r="F12" s="154"/>
      <c r="G12" s="154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>
      <c r="A13" s="4" t="s">
        <v>667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>
      <c r="A14" s="155" t="s">
        <v>669</v>
      </c>
      <c r="B14" s="154"/>
      <c r="C14" s="154"/>
      <c r="D14" s="32"/>
      <c r="E14" s="92"/>
      <c r="F14" s="154"/>
      <c r="G14" s="154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>
      <c r="A15" s="4" t="s">
        <v>667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>
      <c r="A16" s="155" t="s">
        <v>670</v>
      </c>
      <c r="B16" s="154"/>
      <c r="C16" s="154"/>
      <c r="D16" s="32"/>
      <c r="E16" s="92"/>
      <c r="F16" s="154"/>
      <c r="G16" s="154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>
      <c r="A17" s="76" t="s">
        <v>671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>
      <c r="A18" s="155" t="s">
        <v>672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>
      <c r="A19" s="4" t="s">
        <v>673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>
      <c r="A20" s="155" t="s">
        <v>612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>
      <c r="A22" s="155" t="s">
        <v>384</v>
      </c>
      <c r="B22" s="154"/>
      <c r="C22" s="154"/>
      <c r="D22" s="32"/>
      <c r="E22" s="92"/>
      <c r="F22" s="154"/>
      <c r="G22" s="154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>
      <c r="A23" s="4" t="s">
        <v>674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>
      <c r="A24" s="4" t="s">
        <v>675</v>
      </c>
      <c r="B24" s="195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>
      <c r="A25" s="155" t="s">
        <v>676</v>
      </c>
      <c r="B25" s="154"/>
      <c r="C25" s="154"/>
      <c r="D25" s="32"/>
      <c r="E25" s="92"/>
      <c r="F25" s="154"/>
      <c r="G25" s="154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>
      <c r="A27" s="4" t="s">
        <v>667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>
      <c r="A28" s="155" t="s">
        <v>505</v>
      </c>
      <c r="B28" s="154"/>
      <c r="C28" s="154"/>
      <c r="D28" s="32"/>
      <c r="E28" s="92"/>
      <c r="F28" s="154"/>
      <c r="G28" s="154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>
      <c r="A29" s="4" t="s">
        <v>677</v>
      </c>
      <c r="B29" s="195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>
      <c r="A30" s="4" t="s">
        <v>678</v>
      </c>
      <c r="B30" s="195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>
      <c r="A31" s="155" t="s">
        <v>333</v>
      </c>
      <c r="B31" s="154"/>
      <c r="C31" s="154"/>
      <c r="D31" s="32"/>
      <c r="E31" s="92"/>
      <c r="F31" s="154"/>
      <c r="G31" s="154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>
      <c r="A32" s="194" t="s">
        <v>679</v>
      </c>
      <c r="B32" s="195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>
      <c r="A33" s="4" t="s">
        <v>680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>
      <c r="A34" s="155" t="s">
        <v>356</v>
      </c>
      <c r="B34" s="154"/>
      <c r="C34" s="154"/>
      <c r="D34" s="32"/>
      <c r="E34" s="92"/>
      <c r="F34" s="154"/>
      <c r="G34" s="154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>
      <c r="A35" s="18" t="s">
        <v>711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>
      <c r="A36" s="4" t="s">
        <v>681</v>
      </c>
      <c r="B36" s="195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>
      <c r="A37" s="155" t="s">
        <v>2</v>
      </c>
      <c r="B37" s="154"/>
      <c r="C37" s="154"/>
      <c r="D37" s="32"/>
      <c r="E37" s="92"/>
      <c r="F37" s="154"/>
      <c r="G37" s="154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>
      <c r="A38" s="4" t="s">
        <v>682</v>
      </c>
      <c r="B38" s="195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>
      <c r="A39" s="4" t="s">
        <v>683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>
      <c r="A40" s="4" t="s">
        <v>680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>
      <c r="A41" s="155" t="s">
        <v>684</v>
      </c>
      <c r="B41" s="154"/>
      <c r="C41" s="154"/>
      <c r="D41" s="32"/>
      <c r="E41" s="92"/>
      <c r="F41" s="154"/>
      <c r="G41" s="154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>
      <c r="A42" s="18" t="s">
        <v>712</v>
      </c>
      <c r="B42" s="195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>
      <c r="A43" t="s">
        <v>685</v>
      </c>
      <c r="B43" s="195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>
      <c r="A44" s="4" t="s">
        <v>686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42167</v>
      </c>
      <c r="D1" s="30"/>
    </row>
    <row r="2" spans="1:12" ht="21">
      <c r="A2" s="55" t="s">
        <v>240</v>
      </c>
      <c r="B2" s="4"/>
      <c r="C2" s="16">
        <v>7650</v>
      </c>
      <c r="D2" s="30"/>
    </row>
    <row r="3" spans="1:12" ht="21">
      <c r="A3" s="55" t="s">
        <v>241</v>
      </c>
      <c r="B3" s="4"/>
      <c r="C3" s="177">
        <v>5.0500000000000003E-2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384</v>
      </c>
      <c r="B6" s="154"/>
      <c r="C6" s="154"/>
      <c r="D6" s="32"/>
      <c r="E6" s="92"/>
      <c r="F6" s="184"/>
      <c r="G6" s="127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>
      <c r="A8" s="155" t="s">
        <v>689</v>
      </c>
      <c r="B8" s="154"/>
      <c r="C8" s="154"/>
      <c r="D8" s="32"/>
      <c r="E8" s="92"/>
      <c r="F8" s="154"/>
      <c r="G8" s="154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>
      <c r="A9" s="21" t="s">
        <v>690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>
      <c r="A10" s="155" t="s">
        <v>505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>
      <c r="A11" s="4" t="s">
        <v>677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>
      <c r="A13" s="4" t="s">
        <v>692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>
      <c r="A14" s="17" t="s">
        <v>709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>
      <c r="A15" s="155" t="s">
        <v>492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>
      <c r="A16" s="21" t="s">
        <v>693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>
      <c r="A17" s="21" t="s">
        <v>694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>
      <c r="A18" s="155" t="s">
        <v>2</v>
      </c>
      <c r="B18" s="154"/>
      <c r="C18" s="154"/>
      <c r="D18" s="32"/>
      <c r="E18" s="92"/>
      <c r="F18" s="154"/>
      <c r="G18" s="154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710</v>
      </c>
    </row>
    <row r="19" spans="1:13">
      <c r="A19" s="17" t="s">
        <v>695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>
      <c r="A20" s="4" t="s">
        <v>696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>
      <c r="A21" s="155" t="s">
        <v>697</v>
      </c>
      <c r="B21" s="197"/>
      <c r="C21" s="154"/>
      <c r="D21" s="32"/>
      <c r="E21" s="92"/>
      <c r="F21" s="154"/>
      <c r="G21" s="154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>
      <c r="A22" s="4" t="s">
        <v>698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>
      <c r="A23" s="4" t="s">
        <v>699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>
      <c r="A24" s="4" t="s">
        <v>700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>
      <c r="A25" s="4" t="s">
        <v>701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>
      <c r="A26" s="155" t="s">
        <v>702</v>
      </c>
      <c r="B26" s="197"/>
      <c r="C26" s="154"/>
      <c r="D26" s="32"/>
      <c r="E26" s="92"/>
      <c r="F26" s="154"/>
      <c r="G26" s="154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>
      <c r="A27" s="17" t="s">
        <v>703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>
      <c r="A28" s="17" t="s">
        <v>704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>
      <c r="A29" s="17" t="s">
        <v>705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>
      <c r="A30" s="176" t="s">
        <v>706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>
      <c r="A31" s="198" t="s">
        <v>707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L30"/>
  <sheetViews>
    <sheetView topLeftCell="A4" zoomScale="70" zoomScaleNormal="70" workbookViewId="0">
      <selection activeCell="C3" sqref="C3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42198</v>
      </c>
      <c r="D1" s="30"/>
    </row>
    <row r="2" spans="1:12" ht="21">
      <c r="A2" s="55" t="s">
        <v>240</v>
      </c>
      <c r="B2" s="4"/>
      <c r="C2" s="16">
        <v>7980</v>
      </c>
      <c r="D2" s="30" t="s">
        <v>733</v>
      </c>
    </row>
    <row r="3" spans="1:12" ht="21">
      <c r="A3" s="55" t="s">
        <v>241</v>
      </c>
      <c r="B3" s="4"/>
      <c r="C3" s="177">
        <v>5.1819999999999998E-2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714</v>
      </c>
      <c r="B6" s="154"/>
      <c r="C6" s="154"/>
      <c r="D6" s="32"/>
      <c r="E6" s="92"/>
      <c r="F6" s="184"/>
      <c r="G6" s="127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>
      <c r="A7" s="4" t="s">
        <v>715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>
      <c r="A8" s="155" t="s">
        <v>716</v>
      </c>
      <c r="B8" s="154"/>
      <c r="C8" s="154"/>
      <c r="D8" s="32"/>
      <c r="E8" s="92"/>
      <c r="F8" s="154"/>
      <c r="G8" s="154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>
      <c r="A9" s="4" t="s">
        <v>717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>
      <c r="A10" s="155" t="s">
        <v>718</v>
      </c>
      <c r="B10" s="197"/>
      <c r="C10" s="154"/>
      <c r="D10" s="32"/>
      <c r="E10" s="92"/>
      <c r="F10" s="154"/>
      <c r="G10" s="154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>
      <c r="A11" s="176" t="s">
        <v>645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>
      <c r="A13" s="6" t="s">
        <v>719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>
      <c r="A14" s="155" t="s">
        <v>720</v>
      </c>
      <c r="B14" s="197"/>
      <c r="C14" s="154"/>
      <c r="D14" s="32"/>
      <c r="E14" s="92"/>
      <c r="F14" s="154"/>
      <c r="G14" s="154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>
      <c r="A15" s="5" t="s">
        <v>729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>
      <c r="A16" s="155" t="s">
        <v>384</v>
      </c>
      <c r="B16" s="197"/>
      <c r="C16" s="154"/>
      <c r="D16" s="32"/>
      <c r="E16" s="92"/>
      <c r="F16" s="154"/>
      <c r="G16" s="154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>
      <c r="A17" s="4" t="s">
        <v>721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>
      <c r="A18" s="155" t="s">
        <v>181</v>
      </c>
      <c r="B18" s="197"/>
      <c r="C18" s="154"/>
      <c r="D18" s="32"/>
      <c r="E18" s="92"/>
      <c r="F18" s="154"/>
      <c r="G18" s="154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>
      <c r="A19" s="4" t="s">
        <v>200</v>
      </c>
      <c r="B19" s="18" t="s">
        <v>237</v>
      </c>
      <c r="C19" s="18"/>
      <c r="D19" s="199"/>
      <c r="E19" s="115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>
      <c r="A20" s="155" t="s">
        <v>333</v>
      </c>
      <c r="B20" s="197"/>
      <c r="C20" s="154"/>
      <c r="D20" s="32"/>
      <c r="E20" s="92"/>
      <c r="F20" s="154"/>
      <c r="G20" s="154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>
      <c r="A21" s="17" t="s">
        <v>722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>
      <c r="A22" s="17" t="s">
        <v>723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>
      <c r="A23" s="4" t="s">
        <v>724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>
      <c r="A24" s="155" t="s">
        <v>684</v>
      </c>
      <c r="B24" s="197"/>
      <c r="C24" s="154"/>
      <c r="D24" s="32"/>
      <c r="E24" s="92"/>
      <c r="F24" s="154"/>
      <c r="G24" s="154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>
      <c r="A25" s="4" t="s">
        <v>725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>
      <c r="A26" s="4" t="s">
        <v>726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>
      <c r="A27" s="155" t="s">
        <v>727</v>
      </c>
      <c r="B27" s="197"/>
      <c r="C27" s="154"/>
      <c r="D27" s="32"/>
      <c r="E27" s="92"/>
      <c r="F27" s="154"/>
      <c r="G27" s="154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>
      <c r="A28" s="5" t="s">
        <v>732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>
      <c r="A29" s="5" t="s">
        <v>728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>
      <c r="A30" s="4" t="s">
        <v>677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zoomScale="70" zoomScaleNormal="70" workbookViewId="0">
      <selection activeCell="A5" sqref="A5:L16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42249</v>
      </c>
      <c r="D1" s="30"/>
    </row>
    <row r="2" spans="1:12" ht="21">
      <c r="A2" s="55" t="s">
        <v>240</v>
      </c>
      <c r="B2" s="4"/>
      <c r="C2" s="16">
        <v>8090</v>
      </c>
      <c r="D2" s="30"/>
    </row>
    <row r="3" spans="1:12" ht="21">
      <c r="A3" s="55" t="s">
        <v>241</v>
      </c>
      <c r="B3" s="4"/>
      <c r="C3" s="177">
        <v>6.0299999999999999E-2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552</v>
      </c>
      <c r="B6" s="204"/>
      <c r="C6" s="127"/>
      <c r="D6" s="32"/>
      <c r="E6" s="92"/>
      <c r="F6" s="184"/>
      <c r="G6" s="127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>
      <c r="A7" s="39" t="s">
        <v>735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>
      <c r="A8" s="145" t="s">
        <v>375</v>
      </c>
      <c r="B8" s="204"/>
      <c r="C8" s="127"/>
      <c r="D8" s="32"/>
      <c r="E8" s="92"/>
      <c r="F8" s="126"/>
      <c r="G8" s="127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>
      <c r="A9" s="39" t="s">
        <v>735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>
      <c r="A10" s="145" t="s">
        <v>736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>
      <c r="A11" s="39" t="s">
        <v>735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>
      <c r="A12" s="201">
        <v>51150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>
      <c r="A13" s="39" t="s">
        <v>735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>
      <c r="A14" s="145" t="s">
        <v>737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>
      <c r="A15" s="39" t="s">
        <v>735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>
      <c r="A16" s="145" t="s">
        <v>2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>
      <c r="A17" s="39" t="s">
        <v>735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>
      <c r="A18" s="145" t="s">
        <v>738</v>
      </c>
      <c r="B18" s="204"/>
      <c r="C18" s="127"/>
      <c r="D18" s="32"/>
      <c r="E18" s="92"/>
      <c r="F18" s="126"/>
      <c r="G18" s="127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>
      <c r="A19" s="39" t="s">
        <v>735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>
      <c r="A20" s="145" t="s">
        <v>739</v>
      </c>
      <c r="B20" s="204"/>
      <c r="C20" s="127"/>
      <c r="D20" s="32"/>
      <c r="E20" s="92"/>
      <c r="F20" s="126"/>
      <c r="G20" s="127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>
      <c r="A21" s="39" t="s">
        <v>735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>
      <c r="A22" s="145" t="s">
        <v>181</v>
      </c>
      <c r="B22" s="204"/>
      <c r="C22" s="127"/>
      <c r="D22" s="32"/>
      <c r="E22" s="92"/>
      <c r="F22" s="126"/>
      <c r="G22" s="127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>
      <c r="A23" s="39" t="s">
        <v>200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>
      <c r="A24" s="145" t="s">
        <v>740</v>
      </c>
      <c r="B24" s="204"/>
      <c r="C24" s="127"/>
      <c r="D24" s="32"/>
      <c r="E24" s="92"/>
      <c r="F24" s="126"/>
      <c r="G24" s="127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>
      <c r="A25" s="39" t="s">
        <v>204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>
      <c r="A26" s="145" t="s">
        <v>741</v>
      </c>
      <c r="B26" s="204"/>
      <c r="C26" s="127"/>
      <c r="D26" s="32"/>
      <c r="E26" s="92"/>
      <c r="F26" s="126"/>
      <c r="G26" s="127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>
      <c r="A27" s="39" t="s">
        <v>262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>
      <c r="A28" s="145" t="s">
        <v>742</v>
      </c>
      <c r="B28" s="204"/>
      <c r="C28" s="127"/>
      <c r="D28" s="32"/>
      <c r="E28" s="92"/>
      <c r="F28" s="126"/>
      <c r="G28" s="127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>
      <c r="A29" s="202" t="s">
        <v>743</v>
      </c>
      <c r="B29" s="205">
        <v>1</v>
      </c>
      <c r="C29" s="169">
        <v>9900</v>
      </c>
      <c r="D29" s="37">
        <f t="shared" ref="D29:D31" si="34">B29*C29</f>
        <v>9900</v>
      </c>
      <c r="E29" s="39">
        <f>D29*0.1</f>
        <v>990</v>
      </c>
      <c r="F29" s="205">
        <v>0</v>
      </c>
      <c r="G29" s="118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>
      <c r="A30" s="39" t="s">
        <v>744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>
      <c r="A31" s="39" t="s">
        <v>515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>
      <c r="A32" s="145" t="s">
        <v>761</v>
      </c>
      <c r="B32" s="204"/>
      <c r="C32" s="127"/>
      <c r="D32" s="32"/>
      <c r="E32" s="92"/>
      <c r="F32" s="126"/>
      <c r="G32" s="127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>
      <c r="A33" s="39" t="s">
        <v>677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>
      <c r="A34" s="145" t="s">
        <v>505</v>
      </c>
      <c r="B34" s="204"/>
      <c r="C34" s="127"/>
      <c r="D34" s="32"/>
      <c r="E34" s="92"/>
      <c r="F34" s="126"/>
      <c r="G34" s="127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>
      <c r="A35" s="133" t="s">
        <v>745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8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>
      <c r="A36" s="145" t="s">
        <v>746</v>
      </c>
      <c r="B36" s="204"/>
      <c r="C36" s="127"/>
      <c r="D36" s="32"/>
      <c r="E36" s="92"/>
      <c r="F36" s="126"/>
      <c r="G36" s="127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>
      <c r="A37" s="39" t="s">
        <v>440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>
      <c r="A38" s="145" t="s">
        <v>747</v>
      </c>
      <c r="B38" s="204"/>
      <c r="C38" s="127"/>
      <c r="D38" s="32"/>
      <c r="E38" s="92"/>
      <c r="F38" s="126"/>
      <c r="G38" s="127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763</v>
      </c>
    </row>
    <row r="39" spans="1:13">
      <c r="A39" s="39" t="s">
        <v>440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>
      <c r="A40" s="145" t="s">
        <v>461</v>
      </c>
      <c r="B40" s="204"/>
      <c r="C40" s="127"/>
      <c r="D40" s="32"/>
      <c r="E40" s="92"/>
      <c r="F40" s="126"/>
      <c r="G40" s="127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>
      <c r="A42" s="145" t="s">
        <v>759</v>
      </c>
      <c r="B42" s="204"/>
      <c r="C42" s="127"/>
      <c r="D42" s="32"/>
      <c r="E42" s="92"/>
      <c r="F42" s="126"/>
      <c r="G42" s="127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>
      <c r="A43" s="203" t="s">
        <v>760</v>
      </c>
      <c r="B43" s="188">
        <v>1</v>
      </c>
      <c r="C43" s="187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7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>
      <c r="A44" s="145" t="s">
        <v>356</v>
      </c>
      <c r="B44" s="204"/>
      <c r="C44" s="127"/>
      <c r="D44" s="32"/>
      <c r="E44" s="92"/>
      <c r="F44" s="126"/>
      <c r="G44" s="127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>
      <c r="A45" s="171" t="s">
        <v>743</v>
      </c>
      <c r="B45" s="206">
        <v>1</v>
      </c>
      <c r="C45" s="207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8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>
      <c r="A47" s="30" t="s">
        <v>748</v>
      </c>
    </row>
    <row r="48" spans="1:13" ht="31.5">
      <c r="A48" s="155" t="s">
        <v>741</v>
      </c>
      <c r="B48" s="36" t="s">
        <v>752</v>
      </c>
    </row>
    <row r="49" spans="1:2">
      <c r="A49" t="s">
        <v>749</v>
      </c>
    </row>
    <row r="50" spans="1:2" ht="31.5">
      <c r="A50" s="155" t="s">
        <v>740</v>
      </c>
    </row>
    <row r="51" spans="1:2">
      <c r="A51" t="s">
        <v>753</v>
      </c>
      <c r="B51" s="36" t="s">
        <v>750</v>
      </c>
    </row>
    <row r="52" spans="1:2">
      <c r="A52" t="s">
        <v>753</v>
      </c>
      <c r="B52" s="36" t="s">
        <v>751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0000"/>
  </sheetPr>
  <dimension ref="A1:L22"/>
  <sheetViews>
    <sheetView topLeftCell="A4" zoomScale="80" zoomScaleNormal="80" workbookViewId="0">
      <selection activeCell="A18" sqref="A18:XFD20"/>
    </sheetView>
  </sheetViews>
  <sheetFormatPr defaultRowHeight="1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2" ht="21">
      <c r="A1" s="55" t="s">
        <v>283</v>
      </c>
      <c r="B1" s="4"/>
      <c r="C1" s="196">
        <v>42263</v>
      </c>
      <c r="D1" s="30"/>
    </row>
    <row r="2" spans="1:12" ht="21">
      <c r="A2" s="55" t="s">
        <v>240</v>
      </c>
      <c r="B2" s="4"/>
      <c r="C2" s="16">
        <v>8350</v>
      </c>
      <c r="D2" s="30" t="s">
        <v>734</v>
      </c>
    </row>
    <row r="3" spans="1:12" ht="21">
      <c r="A3" s="55" t="s">
        <v>241</v>
      </c>
      <c r="B3" s="4"/>
      <c r="C3" s="177">
        <v>5.8000000000000003E-2</v>
      </c>
      <c r="D3" s="30" t="s">
        <v>713</v>
      </c>
    </row>
    <row r="4" spans="1:12" ht="15.75" thickBot="1"/>
    <row r="5" spans="1:12" ht="4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742</v>
      </c>
      <c r="B6" s="204"/>
      <c r="C6" s="127"/>
      <c r="D6" s="32"/>
      <c r="E6" s="92"/>
      <c r="F6" s="184"/>
      <c r="G6" s="127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2">
      <c r="A7" s="39" t="s">
        <v>764</v>
      </c>
      <c r="B7" s="209">
        <v>1</v>
      </c>
      <c r="C7" s="210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10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2" ht="31.5">
      <c r="A8" s="145" t="s">
        <v>384</v>
      </c>
      <c r="B8" s="204"/>
      <c r="C8" s="127"/>
      <c r="D8" s="32"/>
      <c r="E8" s="92"/>
      <c r="F8" s="126"/>
      <c r="G8" s="127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2">
      <c r="A9" s="133" t="s">
        <v>765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2" ht="31.5">
      <c r="A10" s="145" t="s">
        <v>766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2">
      <c r="A11" s="39" t="s">
        <v>767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2" ht="31.5">
      <c r="A12" s="145" t="s">
        <v>768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437.00100000000003</v>
      </c>
      <c r="K12" s="10">
        <v>416</v>
      </c>
      <c r="L12" s="10">
        <f t="shared" ref="L12" si="9">K12-J12</f>
        <v>-21.001000000000033</v>
      </c>
    </row>
    <row r="13" spans="1:12">
      <c r="A13" s="39" t="s">
        <v>769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2" ht="31.5">
      <c r="A14" s="145" t="s">
        <v>770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364.53000000000003</v>
      </c>
      <c r="K14" s="10">
        <v>377</v>
      </c>
      <c r="L14" s="10">
        <f t="shared" ref="L14" si="12">K14-J14</f>
        <v>12.46999999999997</v>
      </c>
    </row>
    <row r="15" spans="1:12">
      <c r="A15" s="39" t="s">
        <v>771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2" ht="31.5">
      <c r="A16" s="145" t="s">
        <v>689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2">
      <c r="A17" s="39" t="s">
        <v>772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2" ht="31.5">
      <c r="A18" s="145" t="s">
        <v>2</v>
      </c>
      <c r="B18" s="204"/>
      <c r="C18" s="127"/>
      <c r="D18" s="32"/>
      <c r="E18" s="92"/>
      <c r="F18" s="126"/>
      <c r="G18" s="127"/>
      <c r="H18" s="32"/>
      <c r="I18" s="2"/>
      <c r="J18" s="52">
        <f>J19+J20</f>
        <v>1230.18</v>
      </c>
      <c r="K18" s="10">
        <v>1273</v>
      </c>
      <c r="L18" s="10">
        <f t="shared" ref="L18" si="17">K18-J18</f>
        <v>42.819999999999936</v>
      </c>
    </row>
    <row r="19" spans="1:12">
      <c r="A19" s="39" t="s">
        <v>773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2">
      <c r="A20" s="39" t="s">
        <v>773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2" ht="31.5">
      <c r="A21" s="145" t="s">
        <v>774</v>
      </c>
      <c r="B21" s="204"/>
      <c r="C21" s="127"/>
      <c r="D21" s="32"/>
      <c r="E21" s="92"/>
      <c r="F21" s="126"/>
      <c r="G21" s="127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2" ht="15.75" thickBot="1">
      <c r="A22" s="39" t="s">
        <v>775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17"/>
  <sheetViews>
    <sheetView topLeftCell="A3" workbookViewId="0">
      <selection activeCell="A8" sqref="A8"/>
    </sheetView>
  </sheetViews>
  <sheetFormatPr defaultRowHeight="1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>
      <c r="A1" s="55" t="s">
        <v>283</v>
      </c>
      <c r="B1" s="4"/>
      <c r="C1" s="196">
        <v>42286</v>
      </c>
      <c r="D1" s="30"/>
    </row>
    <row r="2" spans="1:12" ht="38.25">
      <c r="A2" s="55" t="s">
        <v>240</v>
      </c>
      <c r="B2" s="4"/>
      <c r="C2" s="16">
        <v>8000</v>
      </c>
      <c r="D2" s="30" t="s">
        <v>734</v>
      </c>
    </row>
    <row r="3" spans="1:12" ht="21">
      <c r="A3" s="55" t="s">
        <v>241</v>
      </c>
      <c r="B3" s="4"/>
      <c r="C3" s="177">
        <v>5.5E-2</v>
      </c>
      <c r="D3" s="30" t="s">
        <v>713</v>
      </c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211" t="s">
        <v>780</v>
      </c>
      <c r="B6" s="212"/>
      <c r="C6" s="212"/>
      <c r="D6" s="32"/>
      <c r="E6" s="92"/>
      <c r="F6" s="184"/>
      <c r="G6" s="127"/>
      <c r="H6" s="32"/>
      <c r="I6" s="2"/>
      <c r="J6" s="52">
        <f>J7</f>
        <v>677.05</v>
      </c>
      <c r="K6" s="10"/>
      <c r="L6" s="10">
        <f t="shared" ref="L6" si="0">K6-J6</f>
        <v>-677.05</v>
      </c>
    </row>
    <row r="7" spans="1:12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2080</v>
      </c>
      <c r="J7" s="51">
        <f>(D7+E7+F7+I7)*$C$3</f>
        <v>677.05</v>
      </c>
      <c r="K7" s="6"/>
      <c r="L7" s="17"/>
    </row>
    <row r="8" spans="1:12" ht="31.5">
      <c r="A8" s="155" t="s">
        <v>720</v>
      </c>
      <c r="B8" s="154"/>
      <c r="C8" s="154"/>
      <c r="D8" s="32"/>
      <c r="E8" s="92"/>
      <c r="F8" s="154"/>
      <c r="G8" s="154"/>
      <c r="H8" s="32"/>
      <c r="I8" s="2"/>
      <c r="J8" s="52">
        <f>J9</f>
        <v>1361.8</v>
      </c>
      <c r="K8" s="10"/>
      <c r="L8" s="10">
        <f t="shared" ref="L8" si="3">K8-J8</f>
        <v>-1361.8</v>
      </c>
    </row>
    <row r="9" spans="1:12">
      <c r="A9" s="4" t="s">
        <v>787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0.1</v>
      </c>
      <c r="H9" s="37">
        <f t="shared" ref="H9" si="5">G9*B9</f>
        <v>0.4</v>
      </c>
      <c r="I9" s="4">
        <f>H9*$C$2</f>
        <v>3200</v>
      </c>
      <c r="J9" s="51">
        <f>(D9+E9+F9+I9)*$C$3</f>
        <v>1361.8</v>
      </c>
      <c r="K9" s="6"/>
      <c r="L9" s="17"/>
    </row>
    <row r="10" spans="1:12" ht="31.5">
      <c r="A10" s="155" t="s">
        <v>781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856.13</v>
      </c>
      <c r="K10" s="10"/>
      <c r="L10" s="10">
        <f t="shared" ref="L10" si="6">K10-J10</f>
        <v>-856.13</v>
      </c>
    </row>
    <row r="11" spans="1:12">
      <c r="A11" s="4" t="s">
        <v>782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1600</v>
      </c>
      <c r="J11" s="51">
        <f>(D11+E11+F11+I11)*$C$3</f>
        <v>856.13</v>
      </c>
      <c r="K11" s="6"/>
      <c r="L11" s="17"/>
    </row>
    <row r="12" spans="1:12" ht="31.5">
      <c r="A12" s="155" t="s">
        <v>783</v>
      </c>
      <c r="B12" s="154"/>
      <c r="C12" s="154"/>
      <c r="D12" s="32"/>
      <c r="E12" s="92"/>
      <c r="F12" s="154"/>
      <c r="G12" s="154"/>
      <c r="H12" s="32"/>
      <c r="I12" s="2"/>
      <c r="J12" s="52">
        <f>J13+J14</f>
        <v>644.59999999999991</v>
      </c>
      <c r="K12" s="10"/>
      <c r="L12" s="10">
        <f t="shared" ref="L12" si="9">K12-J12</f>
        <v>-644.59999999999991</v>
      </c>
    </row>
    <row r="13" spans="1:12">
      <c r="A13" s="17" t="s">
        <v>784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800</v>
      </c>
      <c r="J13" s="51">
        <f>(D13+E13+F13+I13)*$C$3</f>
        <v>334.4</v>
      </c>
      <c r="K13" s="6"/>
      <c r="L13" s="17"/>
    </row>
    <row r="14" spans="1:12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800</v>
      </c>
      <c r="J14" s="51">
        <f>(D14+E14+F14+I14)*$C$3</f>
        <v>310.2</v>
      </c>
      <c r="K14" s="6"/>
      <c r="L14" s="17"/>
    </row>
    <row r="15" spans="1:12" ht="31.5">
      <c r="A15" s="155" t="s">
        <v>761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1460.3783333333333</v>
      </c>
      <c r="K15" s="10"/>
      <c r="L15" s="10">
        <f t="shared" ref="L15" si="11">K15-J15</f>
        <v>-1460.3783333333333</v>
      </c>
    </row>
    <row r="16" spans="1:12">
      <c r="A16" s="4" t="s">
        <v>785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6400</v>
      </c>
      <c r="J16" s="51">
        <f>(D16+E16+F16+I16)*$C$3</f>
        <v>950.95</v>
      </c>
      <c r="K16" s="6"/>
      <c r="L16" s="17"/>
    </row>
    <row r="17" spans="1:12">
      <c r="A17" s="5" t="s">
        <v>786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1840</v>
      </c>
      <c r="J17" s="51">
        <f>(D17+E17+F17+I17)*$C$3</f>
        <v>509.42833333333328</v>
      </c>
      <c r="K17" s="6"/>
      <c r="L1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41387</v>
      </c>
      <c r="D1" s="30"/>
    </row>
    <row r="2" spans="1:12" ht="28.5">
      <c r="A2" s="13" t="s">
        <v>14</v>
      </c>
      <c r="B2" s="4"/>
      <c r="C2" s="16">
        <v>6.58</v>
      </c>
    </row>
    <row r="3" spans="1:12" ht="28.5">
      <c r="A3" s="13" t="s">
        <v>12</v>
      </c>
      <c r="B3" s="4"/>
      <c r="C3" s="16">
        <v>31.6</v>
      </c>
    </row>
    <row r="4" spans="1:12" ht="18.75">
      <c r="A4" s="14" t="s">
        <v>18</v>
      </c>
      <c r="C4" s="19"/>
    </row>
    <row r="5" spans="1:12">
      <c r="C5" s="19"/>
    </row>
    <row r="6" spans="1:12">
      <c r="C6" s="19"/>
    </row>
    <row r="7" spans="1:12" ht="4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>
      <c r="A1" s="55" t="s">
        <v>15</v>
      </c>
      <c r="B1" s="4"/>
      <c r="C1" s="15">
        <v>41419</v>
      </c>
      <c r="D1" s="30" t="s">
        <v>140</v>
      </c>
    </row>
    <row r="2" spans="1:12" ht="19.5" customHeight="1">
      <c r="A2" s="55" t="s">
        <v>14</v>
      </c>
      <c r="B2" s="4"/>
      <c r="C2" s="16">
        <v>6720</v>
      </c>
      <c r="D2" s="30" t="s">
        <v>141</v>
      </c>
    </row>
    <row r="3" spans="1:12" ht="18.75">
      <c r="A3" s="55"/>
      <c r="B3" s="4"/>
      <c r="C3" s="16"/>
    </row>
    <row r="4" spans="1:12" ht="18.75">
      <c r="A4" s="55" t="s">
        <v>12</v>
      </c>
      <c r="B4" s="4"/>
      <c r="C4" s="16">
        <v>2.9000000000000001E-2</v>
      </c>
    </row>
    <row r="5" spans="1:12" ht="21" customHeight="1">
      <c r="A5" s="55"/>
      <c r="B5" s="4"/>
      <c r="C5" s="13"/>
    </row>
    <row r="6" spans="1:12" ht="37.5">
      <c r="A6" s="56" t="s">
        <v>18</v>
      </c>
      <c r="C6" s="19"/>
    </row>
    <row r="7" spans="1:12" ht="25.5" customHeight="1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191</v>
      </c>
    </row>
    <row r="71" spans="1:13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217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216</v>
      </c>
      <c r="L99" s="41"/>
    </row>
    <row r="100" spans="1:34" s="31" customFormat="1" ht="31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>
      <c r="A1" s="55" t="s">
        <v>220</v>
      </c>
      <c r="B1" s="4"/>
      <c r="C1" s="15">
        <v>41478</v>
      </c>
      <c r="D1" s="30"/>
    </row>
    <row r="2" spans="1:13" ht="21">
      <c r="A2" s="55" t="s">
        <v>219</v>
      </c>
      <c r="B2" s="4"/>
      <c r="C2" s="16">
        <v>6840</v>
      </c>
      <c r="D2" s="30"/>
    </row>
    <row r="3" spans="1:13" ht="21">
      <c r="A3" s="55"/>
      <c r="B3" s="4"/>
      <c r="C3" s="16"/>
      <c r="D3" s="30"/>
    </row>
    <row r="4" spans="1:13" ht="18.75">
      <c r="A4" s="55" t="s">
        <v>218</v>
      </c>
      <c r="B4" s="4"/>
      <c r="C4" s="16">
        <v>2.9530000000000001E-2</v>
      </c>
    </row>
    <row r="5" spans="1:13" ht="28.5">
      <c r="A5" s="55"/>
      <c r="B5" s="4"/>
      <c r="C5" s="13"/>
    </row>
    <row r="6" spans="1:13" ht="37.5">
      <c r="A6" s="56" t="s">
        <v>18</v>
      </c>
      <c r="C6" s="19"/>
    </row>
    <row r="7" spans="1:13" ht="4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>
      <c r="A8" s="1" t="s">
        <v>192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236</v>
      </c>
    </row>
    <row r="11" spans="1:13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>
      <c r="A12" s="1" t="s">
        <v>193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>
      <c r="A14" s="1" t="s">
        <v>194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221</v>
      </c>
    </row>
    <row r="15" spans="1:13">
      <c r="A15" s="80" t="s">
        <v>195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>
      <c r="A17" s="3" t="s">
        <v>197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>
      <c r="A19" s="3" t="s">
        <v>198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>
      <c r="A20" s="1" t="s">
        <v>199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>
      <c r="A21" s="3" t="s">
        <v>200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>
      <c r="A23" s="3" t="s">
        <v>201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>
      <c r="A27" s="1" t="s">
        <v>202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223</v>
      </c>
    </row>
    <row r="28" spans="1:34" s="35" customFormat="1">
      <c r="A28" s="80" t="s">
        <v>195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>
      <c r="A34" s="1" t="s">
        <v>203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222</v>
      </c>
    </row>
    <row r="35" spans="1:13">
      <c r="A35" s="3" t="s">
        <v>204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>
      <c r="A37" s="3" t="s">
        <v>204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>
      <c r="A38" s="1" t="s">
        <v>205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>
      <c r="A39" s="3" t="s">
        <v>206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>
      <c r="A54" s="3" t="s">
        <v>207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>
      <c r="A56" s="3" t="s">
        <v>208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>
      <c r="A57" s="3" t="s">
        <v>209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>
      <c r="A58" s="3" t="s">
        <v>210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>
      <c r="A61" s="3" t="s">
        <v>211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>
      <c r="A62" s="3" t="s">
        <v>212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>
      <c r="A63" s="3" t="s">
        <v>212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>
      <c r="A64" s="3" t="s">
        <v>212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>
      <c r="A65" s="3" t="s">
        <v>212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>
      <c r="A66" s="3" t="s">
        <v>212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>
      <c r="A67" s="3" t="s">
        <v>212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>
      <c r="A68" s="3" t="s">
        <v>212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>
      <c r="D71" s="75"/>
      <c r="E71" s="76"/>
    </row>
    <row r="72" spans="1:12">
      <c r="E72" s="75"/>
    </row>
    <row r="73" spans="1:12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"/>
  <sheetViews>
    <sheetView workbookViewId="0">
      <selection activeCell="A5" sqref="A5:XFD25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>
      <c r="A1" s="55" t="s">
        <v>220</v>
      </c>
      <c r="B1" s="4"/>
      <c r="C1" s="15">
        <v>41507</v>
      </c>
      <c r="D1" s="30"/>
    </row>
    <row r="2" spans="1:13" ht="21">
      <c r="A2" s="55" t="s">
        <v>219</v>
      </c>
      <c r="B2" s="4"/>
      <c r="C2" s="16">
        <v>6760</v>
      </c>
      <c r="D2" s="30" t="s">
        <v>224</v>
      </c>
    </row>
    <row r="3" spans="1:13" ht="21">
      <c r="A3" s="55" t="s">
        <v>218</v>
      </c>
      <c r="B3" s="4"/>
      <c r="C3" s="16">
        <v>3.0099999999999998E-2</v>
      </c>
      <c r="D3" s="30" t="s">
        <v>225</v>
      </c>
    </row>
    <row r="4" spans="1:13" ht="26.45" customHeight="1">
      <c r="A4" s="56"/>
      <c r="C4" s="19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>
      <c r="A8" s="31" t="s">
        <v>226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>
      <c r="A9" s="83" t="s">
        <v>239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>
      <c r="A10" s="1" t="s">
        <v>231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238</v>
      </c>
    </row>
    <row r="11" spans="1:13">
      <c r="A11" s="18" t="s">
        <v>237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>
      <c r="A12" s="1" t="s">
        <v>232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>
      <c r="A15" s="4" t="s">
        <v>233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>
      <c r="A17" s="4" t="s">
        <v>234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>
      <c r="A19" s="4" t="s">
        <v>227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>
      <c r="A20" s="4" t="s">
        <v>228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>
      <c r="A21" s="31" t="s">
        <v>203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>
      <c r="A22" s="4" t="s">
        <v>229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>
      <c r="A23" s="4" t="s">
        <v>230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>
      <c r="A24" s="4" t="s">
        <v>200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>
      <c r="A25" s="4" t="s">
        <v>200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>
      <c r="A1" s="55" t="s">
        <v>220</v>
      </c>
      <c r="B1" s="4"/>
      <c r="C1" s="15">
        <v>41558</v>
      </c>
      <c r="D1" s="30"/>
    </row>
    <row r="2" spans="1:13" ht="38.25">
      <c r="A2" s="55" t="s">
        <v>240</v>
      </c>
      <c r="B2" s="4"/>
      <c r="C2" s="16">
        <v>6480</v>
      </c>
      <c r="D2" s="30"/>
    </row>
    <row r="3" spans="1:13" ht="21">
      <c r="A3" s="55" t="s">
        <v>241</v>
      </c>
      <c r="B3" s="4"/>
      <c r="C3" s="16">
        <v>3.1E-2</v>
      </c>
      <c r="D3" s="30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31" t="s">
        <v>226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>
      <c r="A7" s="35" t="s">
        <v>242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>
      <c r="A8" s="31" t="s">
        <v>269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>
      <c r="A9" t="s">
        <v>229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>
      <c r="A10" s="31" t="s">
        <v>243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>
      <c r="A11" s="84" t="s">
        <v>244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>
      <c r="A13" s="3" t="s">
        <v>245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>
      <c r="A15" s="3" t="s">
        <v>246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>
      <c r="A17" s="3" t="s">
        <v>247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>
      <c r="A18" s="1" t="s">
        <v>248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>
      <c r="A19" s="84" t="s">
        <v>249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>
      <c r="A20" s="1" t="s">
        <v>250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>
      <c r="A21" s="84" t="s">
        <v>251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>
      <c r="A22" s="1" t="s">
        <v>252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>
      <c r="A23" s="84" t="s">
        <v>253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>
      <c r="A24" s="84" t="s">
        <v>254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>
      <c r="A25" s="1" t="s">
        <v>255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>
      <c r="A27" s="84" t="s">
        <v>256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>
      <c r="A28" s="84" t="s">
        <v>257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>
      <c r="A30" s="84" t="s">
        <v>258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>
      <c r="A31" s="84" t="s">
        <v>259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>
      <c r="A32" s="84" t="s">
        <v>260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>
      <c r="A33" s="85" t="s">
        <v>261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>
      <c r="A34" s="3" t="s">
        <v>262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>
      <c r="A35" s="3" t="s">
        <v>263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>
      <c r="A36" s="3" t="s">
        <v>264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>
      <c r="A37" s="1" t="s">
        <v>268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>
      <c r="A38" s="84" t="s">
        <v>265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>
      <c r="A39" s="84" t="s">
        <v>266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>
      <c r="A41" s="84" t="s">
        <v>262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>
      <c r="A42" s="84" t="s">
        <v>267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>
      <c r="A1" s="55" t="s">
        <v>220</v>
      </c>
      <c r="B1" s="4"/>
      <c r="C1" s="15">
        <v>41565</v>
      </c>
      <c r="D1" s="30"/>
    </row>
    <row r="2" spans="1:13" ht="38.25">
      <c r="A2" s="55" t="s">
        <v>240</v>
      </c>
      <c r="B2" s="4"/>
      <c r="C2" s="16">
        <v>6630</v>
      </c>
      <c r="D2" s="30"/>
    </row>
    <row r="3" spans="1:13" ht="21">
      <c r="A3" s="55" t="s">
        <v>241</v>
      </c>
      <c r="B3" s="4"/>
      <c r="C3" s="16">
        <v>3.0099999999999998E-2</v>
      </c>
      <c r="D3" s="30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>
      <c r="A7" s="4" t="s">
        <v>200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>
      <c r="A8" s="87" t="s">
        <v>192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>
      <c r="A9" s="4" t="s">
        <v>278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>
      <c r="A10" s="1" t="s">
        <v>272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>
      <c r="A15" s="4" t="s">
        <v>273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>
      <c r="A16" s="1" t="s">
        <v>255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282</v>
      </c>
    </row>
    <row r="17" spans="1:12">
      <c r="A17" s="4" t="s">
        <v>279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>
      <c r="A18" s="18" t="s">
        <v>280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>
      <c r="A20" s="4" t="s">
        <v>274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>
      <c r="A21" s="4" t="s">
        <v>275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>
      <c r="A22" s="4" t="s">
        <v>276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>
      <c r="A23" s="4" t="s">
        <v>277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2015-10-09T16:49:09Z</dcterms:modified>
</cp:coreProperties>
</file>