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9095" windowHeight="3495" activeTab="0"/>
  </bookViews>
  <sheets>
    <sheet name="Лист1" sheetId="1" r:id="rId1"/>
  </sheets>
  <definedNames>
    <definedName name="наличные">'Лист1'!$M$56:$M$58</definedName>
    <definedName name="постоянный_клиент">'Лист1'!$M$52:$M$53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368" authorId="0">
      <text>
        <r>
          <rPr>
            <b/>
            <sz val="11"/>
            <rFont val="Tahoma"/>
            <family val="2"/>
          </rPr>
          <t>штучно</t>
        </r>
      </text>
    </comment>
    <comment ref="C369" authorId="0">
      <text>
        <r>
          <rPr>
            <b/>
            <sz val="12"/>
            <rFont val="Tahoma"/>
            <family val="2"/>
          </rPr>
          <t>Кол-во тестеров в комплекте 50-70шт. При заказе на сумму от 50т.р. или при первом заказе по оптовым ценам можно получить бесплатно</t>
        </r>
      </text>
    </comment>
    <comment ref="C264" authorId="0">
      <text>
        <r>
          <rPr>
            <b/>
            <sz val="10"/>
            <rFont val="Tahoma"/>
            <family val="2"/>
          </rPr>
          <t>поставляется без коробочки!</t>
        </r>
      </text>
    </comment>
    <comment ref="C325" authorId="0">
      <text>
        <r>
          <rPr>
            <b/>
            <sz val="10"/>
            <rFont val="Tahoma"/>
            <family val="2"/>
          </rPr>
          <t>поставляется без коробочки!</t>
        </r>
        <r>
          <rPr>
            <sz val="8"/>
            <rFont val="Tahoma"/>
            <family val="2"/>
          </rPr>
          <t xml:space="preserve">
</t>
        </r>
      </text>
    </comment>
    <comment ref="C326" authorId="0">
      <text>
        <r>
          <rPr>
            <b/>
            <sz val="10"/>
            <rFont val="Tahoma"/>
            <family val="2"/>
          </rPr>
          <t>поставляется без коробочки!</t>
        </r>
      </text>
    </comment>
    <comment ref="C276" authorId="0">
      <text>
        <r>
          <rPr>
            <b/>
            <sz val="11"/>
            <rFont val="Tahoma"/>
            <family val="2"/>
          </rPr>
          <t>поставляется без коробочки!</t>
        </r>
      </text>
    </comment>
    <comment ref="C305" authorId="0">
      <text>
        <r>
          <rPr>
            <b/>
            <sz val="12"/>
            <rFont val="Tahoma"/>
            <family val="2"/>
          </rPr>
          <t>Все воды, кроме крымских, идут с коробочкой и распылителем в комплекте.</t>
        </r>
      </text>
    </comment>
    <comment ref="C255" authorId="0">
      <text>
        <r>
          <rPr>
            <b/>
            <sz val="11"/>
            <rFont val="Tahoma"/>
            <family val="2"/>
          </rPr>
          <t xml:space="preserve">поставляется без коробочки
</t>
        </r>
      </text>
    </comment>
    <comment ref="C267" authorId="0">
      <text>
        <r>
          <rPr>
            <b/>
            <sz val="11"/>
            <rFont val="Tahoma"/>
            <family val="2"/>
          </rPr>
          <t>поставляется без коробочки</t>
        </r>
      </text>
    </comment>
    <comment ref="C219" authorId="0">
      <text>
        <r>
          <rPr>
            <b/>
            <sz val="11"/>
            <rFont val="Tahoma"/>
            <family val="2"/>
          </rPr>
          <t>поставляется без коробочки</t>
        </r>
      </text>
    </comment>
    <comment ref="C262" authorId="0">
      <text>
        <r>
          <rPr>
            <b/>
            <sz val="11"/>
            <rFont val="Tahoma"/>
            <family val="2"/>
          </rPr>
          <t>поставляется без коробочки</t>
        </r>
      </text>
    </comment>
    <comment ref="C373" authorId="0">
      <text>
        <r>
          <rPr>
            <b/>
            <sz val="12"/>
            <rFont val="Tahoma"/>
            <family val="2"/>
          </rPr>
          <t>Размер 220 х 165 х 100 мм. В коробку помещается заказ на 1-2 тыс.руб. по розничным ценам в зависимости от содержания заказа</t>
        </r>
      </text>
    </comment>
    <comment ref="C356" authorId="0">
      <text>
        <r>
          <rPr>
            <b/>
            <sz val="10"/>
            <rFont val="Tahoma"/>
            <family val="2"/>
          </rPr>
          <t xml:space="preserve">ЛИМИТИРОВАННАЯ СЕРИЯ!!!
</t>
        </r>
      </text>
    </comment>
  </commentList>
</comments>
</file>

<file path=xl/sharedStrings.xml><?xml version="1.0" encoding="utf-8"?>
<sst xmlns="http://schemas.openxmlformats.org/spreadsheetml/2006/main" count="749" uniqueCount="408">
  <si>
    <t>Название</t>
  </si>
  <si>
    <r>
      <rPr>
        <b/>
        <sz val="28"/>
        <color indexed="8"/>
        <rFont val="Calibri"/>
        <family val="2"/>
      </rPr>
      <t xml:space="preserve">      </t>
    </r>
    <r>
      <rPr>
        <b/>
        <sz val="28"/>
        <color indexed="60"/>
        <rFont val="Calibri"/>
        <family val="2"/>
      </rPr>
      <t xml:space="preserve">       </t>
    </r>
    <r>
      <rPr>
        <b/>
        <sz val="24"/>
        <color indexed="60"/>
        <rFont val="Calibri"/>
        <family val="2"/>
      </rPr>
      <t>Мыловаренная компания СпивакЪ</t>
    </r>
  </si>
  <si>
    <t>Наличие</t>
  </si>
  <si>
    <t>да</t>
  </si>
  <si>
    <t>Адрес интернет магазина http://oilsoap.ru, тел. 8(499)390-70-37</t>
  </si>
  <si>
    <t>Мелкий опт</t>
  </si>
  <si>
    <t>Опт</t>
  </si>
  <si>
    <t>Мыло-суфле для лица</t>
  </si>
  <si>
    <t>Бельди с эвкалиптом</t>
  </si>
  <si>
    <t>Бельди с зеленым чаем</t>
  </si>
  <si>
    <t>Бельди с мятой</t>
  </si>
  <si>
    <t>Бельди 6 трав</t>
  </si>
  <si>
    <t>Бельди с цедрой</t>
  </si>
  <si>
    <t>Мыло-скраб на травах</t>
  </si>
  <si>
    <t>нет</t>
  </si>
  <si>
    <t>Марокканское бельди 100г</t>
  </si>
  <si>
    <t>Артикул</t>
  </si>
  <si>
    <t>Мыло Ванильный Латте</t>
  </si>
  <si>
    <t>Мыло Апельсин и Корица</t>
  </si>
  <si>
    <t>Мыло Горький Шоколад</t>
  </si>
  <si>
    <t>Мыло Дегтярное</t>
  </si>
  <si>
    <t>Мыло Ладан</t>
  </si>
  <si>
    <t>Мыло Пряный Глинтвейн</t>
  </si>
  <si>
    <t>Мыло Пивное</t>
  </si>
  <si>
    <t>Мыло Хозяйственное Кофейное</t>
  </si>
  <si>
    <t>Мыло Банное Эвкалипт</t>
  </si>
  <si>
    <t>Мыло Гавайское</t>
  </si>
  <si>
    <t>Мыло Мохито</t>
  </si>
  <si>
    <t>Мыло Ним</t>
  </si>
  <si>
    <t>Итого</t>
  </si>
  <si>
    <r>
      <t xml:space="preserve">                      </t>
    </r>
    <r>
      <rPr>
        <b/>
        <sz val="13"/>
        <color indexed="8"/>
        <rFont val="Calibri"/>
        <family val="2"/>
      </rPr>
      <t>Ваш заказ</t>
    </r>
  </si>
  <si>
    <t>Количество</t>
  </si>
  <si>
    <t>Мыло-суфле Bonjour</t>
  </si>
  <si>
    <t>Мусс для умывания Мохито</t>
  </si>
  <si>
    <t>Натуральное мыло ручной работы 100±10г</t>
  </si>
  <si>
    <t xml:space="preserve"> Твердые масла (баттеры) 100г</t>
  </si>
  <si>
    <t xml:space="preserve"> Жидкие масла 10мл</t>
  </si>
  <si>
    <t>Жидкие масла 50мл</t>
  </si>
  <si>
    <t>Цветочные воды 50мл</t>
  </si>
  <si>
    <t>постоянный клиент</t>
  </si>
  <si>
    <t>заказываю впервые</t>
  </si>
  <si>
    <t>наличные</t>
  </si>
  <si>
    <t>оплата по банковской карте</t>
  </si>
  <si>
    <t>Стоимость</t>
  </si>
  <si>
    <t>Мыло-шампунь Бей</t>
  </si>
  <si>
    <t>Мыло-шампунь Дегтярное</t>
  </si>
  <si>
    <t>Массажная плитка Жожоба и Шоколад</t>
  </si>
  <si>
    <t>Массажная плитка Young Coconut</t>
  </si>
  <si>
    <t>Массажная плитка Моной де Таити</t>
  </si>
  <si>
    <t>Массажная плитка Ваниль</t>
  </si>
  <si>
    <t>Массажная плитка Сочный Грейпфрут</t>
  </si>
  <si>
    <t>Правильная мыльница</t>
  </si>
  <si>
    <t>Эфирные масла 10мл (только натуральные, ид. натуральным, восстановленные не продаем)</t>
  </si>
  <si>
    <t xml:space="preserve">        Средства для очищения кожи лица 100г</t>
  </si>
  <si>
    <t>Массажные плитки 75г</t>
  </si>
  <si>
    <t>Шоколадное масло для кожи</t>
  </si>
  <si>
    <t>Шоколадное масло для кожи Кофе</t>
  </si>
  <si>
    <t>Шоколадное масло для кожи Грейпфрут</t>
  </si>
  <si>
    <t>Шоколадное масло для кожи Ваниль</t>
  </si>
  <si>
    <r>
      <t xml:space="preserve">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Шоколадное масло для кожи (шоколадное обертывание) 100г</t>
    </r>
  </si>
  <si>
    <t>Бальзам для губ Апельсин</t>
  </si>
  <si>
    <t>Бальзам для губ Моной де Таити</t>
  </si>
  <si>
    <t>Бальзам для губ Ваниль</t>
  </si>
  <si>
    <r>
      <t xml:space="preserve">            Натуральное мыло  100±10г </t>
    </r>
    <r>
      <rPr>
        <b/>
        <sz val="12"/>
        <color indexed="10"/>
        <rFont val="Calibri"/>
        <family val="2"/>
      </rPr>
      <t>в подарочных коробочках.</t>
    </r>
  </si>
  <si>
    <t xml:space="preserve">                Фото коробочек http://cs424427.vk.me/v424427628/5053/uW79C5MV6Jg.jpg</t>
  </si>
  <si>
    <t>Мыло Алеппское (подарочная коробочка)</t>
  </si>
  <si>
    <t>Мыло Дегтярное (подарочная коробочка)</t>
  </si>
  <si>
    <t>Мыло-шампунь Дегтярное (подарочная коробочка)</t>
  </si>
  <si>
    <t>Мыло Кастильское (подарочная коробочка)</t>
  </si>
  <si>
    <t>Мыло Кастильское с шелком (подарочная коробочка)</t>
  </si>
  <si>
    <t>Мыло Апельсин и Корица (подарочная коробочка)</t>
  </si>
  <si>
    <t>Мыло Ванильный Латте (подарочная коробочка)</t>
  </si>
  <si>
    <t>Мыло Горький Шоколад (подарочная коробочка)</t>
  </si>
  <si>
    <t>Мыло Ладан (подарочная коробочка)</t>
  </si>
  <si>
    <t>Мыло Ним (подарочная коробочка)</t>
  </si>
  <si>
    <t>Мыло Пряный Глинтвейн (подарочная коробочка)</t>
  </si>
  <si>
    <t>Мыло Пивное (подарочная коробочка)</t>
  </si>
  <si>
    <t>Мыло Банное Эвкалипт (подарочная коробочка)</t>
  </si>
  <si>
    <t>Мыло-скраб на травах (подарочная коробочка)</t>
  </si>
  <si>
    <t>Мыло Детское Ромашка и Календула (подарочная коробочка)</t>
  </si>
  <si>
    <t>Мыло Гавайское (подарочная коробочка)</t>
  </si>
  <si>
    <t>Мыло Мохито (подарочная коробочка)</t>
  </si>
  <si>
    <t>Мыло Чайное Дерево (подарочная коробочка)</t>
  </si>
  <si>
    <t>Мыло-шампунь Бей (подарочная коробочка)</t>
  </si>
  <si>
    <t>Мыло Хвойный Лес (подарочная коробочка)</t>
  </si>
  <si>
    <t>Юридическое лицо</t>
  </si>
  <si>
    <t>Физическое лицо</t>
  </si>
  <si>
    <t>Информация для отправки груза</t>
  </si>
  <si>
    <r>
      <t>Правовая форма (выб</t>
    </r>
    <r>
      <rPr>
        <b/>
        <sz val="11"/>
        <color indexed="8"/>
        <rFont val="Calibri"/>
        <family val="2"/>
      </rPr>
      <t>ерите нужное) *</t>
    </r>
  </si>
  <si>
    <t>* -поле обязательное для заполнения</t>
  </si>
  <si>
    <t>Надлежащее заполнение информационного поля, существенно ускоряет обработку заказа. Заполняйте верно - Берегите свое время.</t>
  </si>
  <si>
    <t>оплата через отделение банка на расчетный счет</t>
  </si>
  <si>
    <t>Способ оплаты (выберите нужное) *</t>
  </si>
  <si>
    <t>Транспортная компания (до двери)</t>
  </si>
  <si>
    <t>Транспортная компания (до терминала)</t>
  </si>
  <si>
    <t>Курьером по москве</t>
  </si>
  <si>
    <t>Самовывоз</t>
  </si>
  <si>
    <t>Доставка (выберите нужное) *</t>
  </si>
  <si>
    <r>
      <t>ВАЖНО!</t>
    </r>
    <r>
      <rPr>
        <b/>
        <sz val="11"/>
        <color indexed="8"/>
        <rFont val="Calibri"/>
        <family val="2"/>
      </rPr>
      <t xml:space="preserve"> Бесплатно мы доставляем грузы только до ТК ПЭК и Деловые Линии, через другие ТК отправляем, но забор груза с нашего склада за счет получателя</t>
    </r>
  </si>
  <si>
    <r>
      <t xml:space="preserve">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Информация о плательщике</t>
    </r>
  </si>
  <si>
    <t>Транспортная компания для отправки груза *</t>
  </si>
  <si>
    <t>Город *</t>
  </si>
  <si>
    <t>Серия и номер паспорта, дата выдачи</t>
  </si>
  <si>
    <t>Контактный телефон получателя *</t>
  </si>
  <si>
    <t>Бельди с имбирем</t>
  </si>
  <si>
    <t>Мыло Соляное</t>
  </si>
  <si>
    <t>Мыло Африканское с маслом Ши</t>
  </si>
  <si>
    <t>Мыло Соляное (подарочная коробочка)</t>
  </si>
  <si>
    <t>Мыло Африканское с маслом Ши (подарочная коробочка)</t>
  </si>
  <si>
    <t>Мыло-шампунь Крапива и Розмарин (подарочная коробочка)</t>
  </si>
  <si>
    <t>Мыло Зебра</t>
  </si>
  <si>
    <t xml:space="preserve">        Пенка для умывания 150мл</t>
  </si>
  <si>
    <t>Гидрофильные плитки 75г</t>
  </si>
  <si>
    <t>Гидрофильная плитка Cafe Latte</t>
  </si>
  <si>
    <t>Гидрофильная плитка Fresh</t>
  </si>
  <si>
    <t>Гидрофильная плитка King Coconut</t>
  </si>
  <si>
    <t>Гидрофильная плитка Гавайи</t>
  </si>
  <si>
    <t>Гидрофильная плитка Мохито</t>
  </si>
  <si>
    <t>Гидрофильная плитка Пряный глинтвейн</t>
  </si>
  <si>
    <t>Активные ингридиенты</t>
  </si>
  <si>
    <t>Мыло Соляное с паприкой</t>
  </si>
  <si>
    <t>Мыло Гассул (подарочная коробочка)</t>
  </si>
  <si>
    <t>Мыло Соляное с паприкой (подарочная коробочка)</t>
  </si>
  <si>
    <t>Маска Лаванда из голубой глины</t>
  </si>
  <si>
    <t>Маска Марокканская из глины гассул</t>
  </si>
  <si>
    <t>Маска Мятная из белой глины</t>
  </si>
  <si>
    <t>Цветочная вода Розы (органик), 50мл</t>
  </si>
  <si>
    <t>Масло Кокосовое Виржин нерафинированное Органик, 100г</t>
  </si>
  <si>
    <t>Масло Ши (Карите) нерафинированное, 100г</t>
  </si>
  <si>
    <t>Эфирное масло Бэй, 10 мл.</t>
  </si>
  <si>
    <t>Цветочная вода Лаванды (органик), 50мл</t>
  </si>
  <si>
    <t>Масло Какао нерафинированное Органик, 100г</t>
  </si>
  <si>
    <t>Цветочная вода Иланг-Иланг, 50мл</t>
  </si>
  <si>
    <t>Цветочная вода Мяты, 50 мл</t>
  </si>
  <si>
    <t>Цветочная вода Нероли, 50мл</t>
  </si>
  <si>
    <t>Скраб для тела Fleur d'Or</t>
  </si>
  <si>
    <t>Скраб для тела Fresh</t>
  </si>
  <si>
    <t>Скраб для тела La Belle</t>
  </si>
  <si>
    <t>Скраб для тела Апельсин и Корица</t>
  </si>
  <si>
    <t>Скраб для тела Имбирь</t>
  </si>
  <si>
    <t>Скраб для тела Мохито</t>
  </si>
  <si>
    <t>Пенка для умывания Fleur d'Or</t>
  </si>
  <si>
    <t>Пенка для умывания La Dolce Vita</t>
  </si>
  <si>
    <t>Пенка для умывания Лаванда</t>
  </si>
  <si>
    <t>Пенка для умывания Мандарин</t>
  </si>
  <si>
    <t>Маска питательная глиняная La Belle</t>
  </si>
  <si>
    <t>Маска питательная глиняная Анти-акне</t>
  </si>
  <si>
    <t>Маска питательная глиняная Ваниль</t>
  </si>
  <si>
    <t>Маска питательная глиняная Иланг-Иланг</t>
  </si>
  <si>
    <t>Скрабы для тела 180г (на основе гидрофильных масел, в отличие от обычных масляных скрабов смываются и не оставляют жирной пленки)</t>
  </si>
  <si>
    <t>Соляные</t>
  </si>
  <si>
    <t>На травах, специях</t>
  </si>
  <si>
    <t>Мыло Толу бальзам</t>
  </si>
  <si>
    <t>Джем для умывания Chocolime</t>
  </si>
  <si>
    <t>Джем лавровый с ромашкой для умывания</t>
  </si>
  <si>
    <t>Мыло-шампунь Цветочное</t>
  </si>
  <si>
    <t>Мыло-шампунь Цветочное (подарочная коробочка)</t>
  </si>
  <si>
    <t>Мыло Толу бальзам (подарочная коробочка)</t>
  </si>
  <si>
    <t xml:space="preserve">               Натуральное Жидкое Мыло 300мл (без синтетических ПАВ, SLS)</t>
  </si>
  <si>
    <t xml:space="preserve">                    Гидрофильные масла для снятия макияжа, 100г</t>
  </si>
  <si>
    <t xml:space="preserve">               Бальзамы для губ 15г (с новой крышкой на винтовой резьбе)</t>
  </si>
  <si>
    <t xml:space="preserve">               Гель для душа 250мл (без синтетических ПАВ, SLS)</t>
  </si>
  <si>
    <t xml:space="preserve">                           Маски питательные на основе глины 110г</t>
  </si>
  <si>
    <t xml:space="preserve">                                        Маски на основе глины 180г</t>
  </si>
  <si>
    <t>Сумма скидки</t>
  </si>
  <si>
    <t>Скидка,  %</t>
  </si>
  <si>
    <t>Скидка, р</t>
  </si>
  <si>
    <t>крупный опт</t>
  </si>
  <si>
    <t xml:space="preserve">опт </t>
  </si>
  <si>
    <t>мелкий опт</t>
  </si>
  <si>
    <t>Категория заказа</t>
  </si>
  <si>
    <t>Телефон для СМС-уведомлений от ТК</t>
  </si>
  <si>
    <t>Воск для ногтей Иланг-Иланг</t>
  </si>
  <si>
    <t>Воск для ногтей Лимончелло</t>
  </si>
  <si>
    <t>Бальзам для губ Cafe Noir</t>
  </si>
  <si>
    <t>Бальзам для губ Citrus Fruits</t>
  </si>
  <si>
    <t>Бальзам для губ Мятный шоколад</t>
  </si>
  <si>
    <t>Пенка для умывания La Belle</t>
  </si>
  <si>
    <t>Гидрофильное масло для снятия макияжа Аргана</t>
  </si>
  <si>
    <t>Гидрофильное масло для снятия макияжа Ваниль</t>
  </si>
  <si>
    <t>Гидрофильное масло для снятия макияжа Жожоба Голден</t>
  </si>
  <si>
    <t>Гидрофильное масло для снятия макияжа Макадамия</t>
  </si>
  <si>
    <t>Гидрофильное масло для снятия макияжа Моной де Таити</t>
  </si>
  <si>
    <t>Джем Шоколадно-анисовый для умывания</t>
  </si>
  <si>
    <t>Жидкое мыло Citrus Fruits 300мл</t>
  </si>
  <si>
    <t>Жидкое мыло Fresh 300мл</t>
  </si>
  <si>
    <t>Жидкое мыло Апельсин и Корица 300мл</t>
  </si>
  <si>
    <t>Жидкое мыло Мохито 300мл</t>
  </si>
  <si>
    <t>Жидкое мыло Пряный Глинтвейн 300мл</t>
  </si>
  <si>
    <t>Жидкое мыло Эвкалипт и Лимон 300мл</t>
  </si>
  <si>
    <t>Мыло детское Ромашка и Календула</t>
  </si>
  <si>
    <t xml:space="preserve">Мыло Алеппское </t>
  </si>
  <si>
    <t xml:space="preserve">Мыло Кастильское </t>
  </si>
  <si>
    <t>Мыло Кастильское с шёлком</t>
  </si>
  <si>
    <t>Мыло-шампунь Крапива и Розмарин</t>
  </si>
  <si>
    <t xml:space="preserve">Мыло Хозяйственное кокосовое </t>
  </si>
  <si>
    <t>Мыло Гассул</t>
  </si>
  <si>
    <t>Мыло Хвойный лес</t>
  </si>
  <si>
    <t>Гель для душа Fresh, 250 мл</t>
  </si>
  <si>
    <t>Гель для душа Апельсин и Корица, 250 мл</t>
  </si>
  <si>
    <t>Гель для душа Иланг-Иланг, 250 мл</t>
  </si>
  <si>
    <t>Гель для душа Лаванда, 250 мл</t>
  </si>
  <si>
    <t>Гель для душа Лемонграсс, 250 мл</t>
  </si>
  <si>
    <t>Гель для душа Можжевельник, 250 мл</t>
  </si>
  <si>
    <t>Гель для душа Пряный Глинтвейн, 250 мл</t>
  </si>
  <si>
    <t>Бельди с индийскими специями</t>
  </si>
  <si>
    <t>Бельди Ягодное</t>
  </si>
  <si>
    <t>Бельди Хвойное</t>
  </si>
  <si>
    <t>Маска Апельсиновая из желтой глины</t>
  </si>
  <si>
    <t>Маска питательная глиняная Cafe Latte</t>
  </si>
  <si>
    <t>Маска питательная глиняная Лемонграсс</t>
  </si>
  <si>
    <t>Маска Хвойная из зеленой глины</t>
  </si>
  <si>
    <t>Массажная плитка Иланг-Иланг</t>
  </si>
  <si>
    <t>Массажная плитка Мятный Шоколад</t>
  </si>
  <si>
    <t>Массажная плитка Ароматный Глинтвейн</t>
  </si>
  <si>
    <t>Массажная плитка Лимонная Долька</t>
  </si>
  <si>
    <t>Массажная плитка Сладкий Апельсин</t>
  </si>
  <si>
    <t>Шоколадное масло для кожи Мята</t>
  </si>
  <si>
    <t>Масло Авокадо рафинированное, 50мл</t>
  </si>
  <si>
    <t>Масло Арганы нерафинированное, 10 мл</t>
  </si>
  <si>
    <t>Масло Арганы нерафинированное, 50 мл</t>
  </si>
  <si>
    <t>Масло Бурити нерафинированное, 10 мл</t>
  </si>
  <si>
    <t>Масло Виноградной Косточки рафинированное, 50мл</t>
  </si>
  <si>
    <t>Масло Жожоба Голден и Абсолют Ванили, 10мл</t>
  </si>
  <si>
    <t>Масло Жожоба Голден и Абсолют Жасмина, 10мл</t>
  </si>
  <si>
    <t>Масло Жожоба Голден и Абсолют Мимозы, 10 мл</t>
  </si>
  <si>
    <t>Масло Жожоба Голден и Абсолют Розы, 10мл</t>
  </si>
  <si>
    <t>Масло Жожоба Голден и Абсолют Франжипани, 10 мл</t>
  </si>
  <si>
    <t>Масло Жожоба Голден, 10мл</t>
  </si>
  <si>
    <t>Масло Жожоба Голден, 50мл</t>
  </si>
  <si>
    <t>Масло Кунжутное нерафинированное, 50 мл</t>
  </si>
  <si>
    <t>Масло Макадамии нерафинированное, 50мл</t>
  </si>
  <si>
    <t>Масло Макадамии рафинированное, 50мл</t>
  </si>
  <si>
    <t>Масло Моринги нерафинированное, 10мл</t>
  </si>
  <si>
    <t>Масло Папайи нерафинированное, 10 мл.</t>
  </si>
  <si>
    <t>Масло Расторопши, 50мл</t>
  </si>
  <si>
    <t>Масляный экстракт Ванили, 10 мл</t>
  </si>
  <si>
    <t>Масло Баобаба нерафинированное, 10 мл</t>
  </si>
  <si>
    <t>Какао тертое, 100г</t>
  </si>
  <si>
    <t>Масло Кокосовое рафинированное, 100г</t>
  </si>
  <si>
    <t>Масло Ши (Карите) рафинированное, 100г</t>
  </si>
  <si>
    <t>Масло Манго рафинированное, 100г</t>
  </si>
  <si>
    <t>Масло Ним нерафинированное, 100г</t>
  </si>
  <si>
    <t>Масло Моной де Таити, 50 г</t>
  </si>
  <si>
    <t>Цветочная вода Апельсина, 50 мл</t>
  </si>
  <si>
    <t>Цветочная вода Жасмина, 50мл</t>
  </si>
  <si>
    <t>Цветочная вода Розмарина, 50 мл</t>
  </si>
  <si>
    <t>Эфирное масло Ладана, 10 мл</t>
  </si>
  <si>
    <t>Эфирное масло Мандарина, 10 мл.</t>
  </si>
  <si>
    <t>Эфирное масло Иланг-Иланг, 10 мл</t>
  </si>
  <si>
    <t>Эфирное масло Кедра Гималайского, 10 мл</t>
  </si>
  <si>
    <t>* Каталог продукции СпивакЪ</t>
  </si>
  <si>
    <t>* Пакет с логотипом</t>
  </si>
  <si>
    <t>Рукавица Кесе жесткая</t>
  </si>
  <si>
    <t>Рукавица Кесе мягкая</t>
  </si>
  <si>
    <t>Рукавица Кесе жесткая, Китай</t>
  </si>
  <si>
    <t>Масло Лавра нерафинированное, 50 г</t>
  </si>
  <si>
    <r>
      <t>Клиент (в</t>
    </r>
    <r>
      <rPr>
        <b/>
        <sz val="11"/>
        <color indexed="8"/>
        <rFont val="Calibri"/>
        <family val="2"/>
      </rPr>
      <t>ыберите нужное) *</t>
    </r>
  </si>
  <si>
    <t>Балласт</t>
  </si>
  <si>
    <t>Масло для кутикулы Марула, 10мл</t>
  </si>
  <si>
    <t>Масло для кутикулы Сача Инчи, 10мл</t>
  </si>
  <si>
    <t>Пилка абразивная для ног, большая</t>
  </si>
  <si>
    <t>Пилка абразивная для ног, маленькая</t>
  </si>
  <si>
    <t>Гребень деревянный массажный</t>
  </si>
  <si>
    <t>Гребень деревянный комбинированный</t>
  </si>
  <si>
    <t>Расчёска с ручкой деревянная,большая</t>
  </si>
  <si>
    <t>Расчёска с ручкой деревянная,малая</t>
  </si>
  <si>
    <t>Сопутствующие товары</t>
  </si>
  <si>
    <t>Расчёска массажная деревянная Волна</t>
  </si>
  <si>
    <r>
      <t xml:space="preserve">Обозначения: </t>
    </r>
    <r>
      <rPr>
        <b/>
        <sz val="13"/>
        <color indexed="8"/>
        <rFont val="Calibri"/>
        <family val="2"/>
      </rPr>
      <t>зеленый</t>
    </r>
    <r>
      <rPr>
        <sz val="13"/>
        <color indexed="8"/>
        <rFont val="Calibri"/>
        <family val="2"/>
      </rPr>
      <t xml:space="preserve"> - новинки, </t>
    </r>
    <r>
      <rPr>
        <b/>
        <sz val="13"/>
        <color indexed="8"/>
        <rFont val="Calibri"/>
        <family val="2"/>
      </rPr>
      <t>желтый</t>
    </r>
    <r>
      <rPr>
        <sz val="13"/>
        <color indexed="8"/>
        <rFont val="Calibri"/>
        <family val="2"/>
      </rPr>
      <t xml:space="preserve"> - недавно повышались цены, </t>
    </r>
    <r>
      <rPr>
        <b/>
        <sz val="13"/>
        <color indexed="8"/>
        <rFont val="Calibri"/>
        <family val="2"/>
      </rPr>
      <t>голубой</t>
    </r>
    <r>
      <rPr>
        <sz val="13"/>
        <color indexed="8"/>
        <rFont val="Calibri"/>
        <family val="2"/>
      </rPr>
      <t xml:space="preserve"> - недавно снижались цены.</t>
    </r>
  </si>
  <si>
    <t>Скраб для губ Ягодный</t>
  </si>
  <si>
    <t>Скраб для губ Шоколад</t>
  </si>
  <si>
    <t>Скраб для губ Кокос</t>
  </si>
  <si>
    <t>Скраб для губ Бергамот</t>
  </si>
  <si>
    <t xml:space="preserve">                                     Скрабы для губ 15г</t>
  </si>
  <si>
    <t>* Пакет белый крафт</t>
  </si>
  <si>
    <t>Тестеры</t>
  </si>
  <si>
    <t>Тестер</t>
  </si>
  <si>
    <t>Комплект тестеров</t>
  </si>
  <si>
    <t>Табличка меловая А8</t>
  </si>
  <si>
    <t>Табличка меловая А7</t>
  </si>
  <si>
    <t>Табличка меловая А4</t>
  </si>
  <si>
    <t>Табличка меловая А3</t>
  </si>
  <si>
    <t>Маркер меловой</t>
  </si>
  <si>
    <t>Дели система 4см</t>
  </si>
  <si>
    <t>Дели система 9см</t>
  </si>
  <si>
    <t>Держатель-игла</t>
  </si>
  <si>
    <t>Держатель-пружинка на липкой основе</t>
  </si>
  <si>
    <t>Мыло ручной работы, бельди, массажные плитки, средства для умывания из натуральных ингредиентов. 
Наша продукция не содержит животных жиров и синтетических отдушек. Не тестируется на животных.</t>
  </si>
  <si>
    <t xml:space="preserve">             Заполните информацию необходимую для оплаты и доставки товара!</t>
  </si>
  <si>
    <t>POS-материалы</t>
  </si>
  <si>
    <t>Соль для ванн Гималайская</t>
  </si>
  <si>
    <t>Соль для ванн Fresh</t>
  </si>
  <si>
    <t>Соль для ванн Иланг-Иланг</t>
  </si>
  <si>
    <t>Соль для ванн Эвкалипт</t>
  </si>
  <si>
    <t>Соль для ванн Лаванда</t>
  </si>
  <si>
    <t>Соль для ванн Грейпфрут</t>
  </si>
  <si>
    <t xml:space="preserve">                 Соли для ванн 600г (морская соль с эфирными маслами)</t>
  </si>
  <si>
    <t>Соль для ванн Мята</t>
  </si>
  <si>
    <t>Средства ухода за ногтями</t>
  </si>
  <si>
    <t xml:space="preserve">                         Воск для ногтей 15г (с крышкой на винтовой резьбе)</t>
  </si>
  <si>
    <t>Разное</t>
  </si>
  <si>
    <t>* Конверт А6</t>
  </si>
  <si>
    <t xml:space="preserve">                        Масла для кутикулы</t>
  </si>
  <si>
    <t>Цветочная вода Розы (Крым), 50 мл</t>
  </si>
  <si>
    <t>Цветочная вода Лаванды (Крым), 50 мл</t>
  </si>
  <si>
    <t>Цветочная вода Ромашки (Крым), 50 мл</t>
  </si>
  <si>
    <t>Мыло Иланг-иланг</t>
  </si>
  <si>
    <t>Мыло-скраб Лемонграсс</t>
  </si>
  <si>
    <r>
      <t xml:space="preserve">           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Воск для кончиков волос, 15г</t>
    </r>
  </si>
  <si>
    <t>Воск для кончиков волос Аргана</t>
  </si>
  <si>
    <t>Воск для кончиков волос Амла</t>
  </si>
  <si>
    <t>Воск для кончиков волос Бурити</t>
  </si>
  <si>
    <t>Воск для кончиков волос Унгураху</t>
  </si>
  <si>
    <t>ФОТО</t>
  </si>
  <si>
    <t>Скраб для тела Ягодный</t>
  </si>
  <si>
    <t>Маска Пальмароза из черной глины</t>
  </si>
  <si>
    <t>Мыло Чайное Дерево</t>
  </si>
  <si>
    <t>Гель для душа Розмарин и Чайное Дерево, 250 мл</t>
  </si>
  <si>
    <t>Пенка для умывания Чайное Дерево</t>
  </si>
  <si>
    <t>Масло Пальмовое рафинированное, 100г</t>
  </si>
  <si>
    <t>Масло Гранатовых Косточек нерафинированное, 10мл</t>
  </si>
  <si>
    <t>Масло Жожоба Голден и Эфирное масло Нероли, 10 мл</t>
  </si>
  <si>
    <t>Масло Кофе Зеленого нерафинированное, 10 мл</t>
  </si>
  <si>
    <t>Масло Кукуи нерафинированное, 10 мл</t>
  </si>
  <si>
    <t>Масло Кумина (тмина черного) нерафинированное, 10 мл</t>
  </si>
  <si>
    <t>Масло Макадамии и опунции, 10 мл</t>
  </si>
  <si>
    <t>Масло Марулы нерафинированное, 10 мл</t>
  </si>
  <si>
    <t>Масло Примулы Вечерней нерафинированное, 10 мл</t>
  </si>
  <si>
    <t>Масло Принсепии нерафинированное, 10 мл</t>
  </si>
  <si>
    <t>Масло Сача Инчи нерафинированное, 10 мл</t>
  </si>
  <si>
    <t>Масло Семян Брокколи нерафинированное, 10мл</t>
  </si>
  <si>
    <t>Масло Семян Клубники нерафинированное, 10мл</t>
  </si>
  <si>
    <t>Масло Семян Клюквы нерафинированное, 10 мл</t>
  </si>
  <si>
    <t>Масло Сливовой Косточки нерафинированное, 10 мл</t>
  </si>
  <si>
    <t xml:space="preserve">Масло Таману нерафинированное, 10 мл </t>
  </si>
  <si>
    <t>Масло Унгураху нерафинированное, 10 мл</t>
  </si>
  <si>
    <t>Масло Цубаки (камелии японской) нерафинированное, 10 мл</t>
  </si>
  <si>
    <t>Масло Абрикосовых Косточек нерафинированное, 50 мл</t>
  </si>
  <si>
    <t>Масло Абрикосовых Косточек, рафинированное 50мл</t>
  </si>
  <si>
    <t>Масло Авокадо нерафинированное, 50мл</t>
  </si>
  <si>
    <t>Масло Зародышей Пшеницы нерафинированное, 50мл</t>
  </si>
  <si>
    <t>Масло Конопли нерафинированное, 50мл</t>
  </si>
  <si>
    <t>Масло Миндальное рафинированное, 50мл</t>
  </si>
  <si>
    <t>Масло Персиковых Косточек рафинированное, 50мл</t>
  </si>
  <si>
    <t>Масло Репейное (мацерат), 50мл</t>
  </si>
  <si>
    <t>Масло Семян Брокколи нерафинированное, 50мл</t>
  </si>
  <si>
    <t>Масляный экстракт Амлы, 50 мл</t>
  </si>
  <si>
    <t>Эфирное масло Аниса, 10 мл</t>
  </si>
  <si>
    <t>Эфирное масло Апельсина Сладкого, 10мл</t>
  </si>
  <si>
    <t>Эфирное масло Базилика Индийского, 10мл</t>
  </si>
  <si>
    <t>Эфирное масло Бергамота, 10мл</t>
  </si>
  <si>
    <t>Эфирное масло Гвоздики, 10 мл</t>
  </si>
  <si>
    <t>Эфирное масло Герани, 10 мл</t>
  </si>
  <si>
    <t>Эфирное масло Грейпфрута, 10мл</t>
  </si>
  <si>
    <t>Эфирное масло Гурьюнского Бальзама, 10 мл</t>
  </si>
  <si>
    <t>Эфирное масло Ели, 10мл</t>
  </si>
  <si>
    <t>Эфирное масло Каяпута, 10 мл</t>
  </si>
  <si>
    <t>Эфирное масло Кориандра, 10 мл</t>
  </si>
  <si>
    <t>Эфирное масло Лавандин Гроссо, 10 мл</t>
  </si>
  <si>
    <t>Эфирное масло Лаванды, 10 мл</t>
  </si>
  <si>
    <t>Эфирное масло Лайма, 10 мл</t>
  </si>
  <si>
    <t xml:space="preserve">Эфирное масло Лемонграсса, 10 мл </t>
  </si>
  <si>
    <t>Эфирное масло Лимона Испанского, 10 мл</t>
  </si>
  <si>
    <t>Эфирное масло Литсея Кубеба, 10 мл</t>
  </si>
  <si>
    <t>Эфирное масло Можжевельника, 10 мл</t>
  </si>
  <si>
    <t>Эфирное масло Мяты Перечной, 10 мл</t>
  </si>
  <si>
    <t>Эфирное масло Пальмарозы, 10 мл</t>
  </si>
  <si>
    <t>Эфирное масло Пачули, 10 мл</t>
  </si>
  <si>
    <t>Эфирное масло Пихты, 10 мл</t>
  </si>
  <si>
    <t>Эфирное масло Розмарина, 10 мл</t>
  </si>
  <si>
    <t>Эфирное масло Сосны, 10мл</t>
  </si>
  <si>
    <t>Эфирное масло Цитронеллы, 10 мл</t>
  </si>
  <si>
    <t>Эфирное масло Чайного Дерева, 10 мл</t>
  </si>
  <si>
    <t>Эфирное масло Эвкалипта, 10 мл</t>
  </si>
  <si>
    <t>Эфирное масло Элеми, 10 мл</t>
  </si>
  <si>
    <t>Цветочная вода Чайного Дерева, 50 мл</t>
  </si>
  <si>
    <t>Цветочная вода Шалфея Мускатного, 50 мл</t>
  </si>
  <si>
    <t>Алоэ Вера гель 10:1, 50мл</t>
  </si>
  <si>
    <t>Соль для ванн Пряный Глинтвейн</t>
  </si>
  <si>
    <t>ПЛАТЕЛЬЩИК *</t>
  </si>
  <si>
    <t>ПОЛУЧАТЕЛЬ *</t>
  </si>
  <si>
    <t>Контактное лицо (имя) *</t>
  </si>
  <si>
    <r>
      <t xml:space="preserve">                                                                                                                                                                                </t>
    </r>
    <r>
      <rPr>
        <b/>
        <sz val="13"/>
        <color indexed="10"/>
        <rFont val="Calibri"/>
        <family val="2"/>
      </rPr>
      <t xml:space="preserve">                       АКЦИЯ - ПОПРОБУЙ СПИВАКЪ! </t>
    </r>
    <r>
      <rPr>
        <b/>
        <sz val="13"/>
        <rFont val="Calibri"/>
        <family val="2"/>
      </rPr>
      <t xml:space="preserve">Если Вы </t>
    </r>
    <r>
      <rPr>
        <b/>
        <sz val="13"/>
        <color indexed="10"/>
        <rFont val="Calibri"/>
        <family val="2"/>
      </rPr>
      <t>юр.лицо или ИП</t>
    </r>
    <r>
      <rPr>
        <b/>
        <sz val="13"/>
        <rFont val="Calibri"/>
        <family val="2"/>
      </rPr>
      <t xml:space="preserve"> и заказываете у нас</t>
    </r>
    <r>
      <rPr>
        <b/>
        <sz val="13"/>
        <color indexed="10"/>
        <rFont val="Calibri"/>
        <family val="2"/>
      </rPr>
      <t xml:space="preserve"> ВПЕРВЫЕ,</t>
    </r>
    <r>
      <rPr>
        <b/>
        <sz val="13"/>
        <rFont val="Calibri"/>
        <family val="2"/>
      </rPr>
      <t xml:space="preserve"> то для Вас </t>
    </r>
    <r>
      <rPr>
        <b/>
        <sz val="13"/>
        <color indexed="10"/>
        <rFont val="Calibri"/>
        <family val="2"/>
      </rPr>
      <t>ОПТОВЫЕ ЦЕНЫ ДЕЙСТВУЮТ</t>
    </r>
    <r>
      <rPr>
        <b/>
        <sz val="13"/>
        <rFont val="Calibri"/>
        <family val="2"/>
      </rPr>
      <t xml:space="preserve"> уже от</t>
    </r>
    <r>
      <rPr>
        <b/>
        <sz val="13"/>
        <color indexed="10"/>
        <rFont val="Calibri"/>
        <family val="2"/>
      </rPr>
      <t xml:space="preserve"> 20 тыс.руб.</t>
    </r>
  </si>
  <si>
    <t>Эфирное масло Мяты Курчавой, 10 мл</t>
  </si>
  <si>
    <t>Новогодняя этикетка</t>
  </si>
  <si>
    <t>РРЦ</t>
  </si>
  <si>
    <t>Цена 
1 шт</t>
  </si>
  <si>
    <t xml:space="preserve">      Стоимость </t>
  </si>
  <si>
    <t xml:space="preserve">     ДЛЯ СПРАВКИ</t>
  </si>
  <si>
    <r>
      <t xml:space="preserve">                                                                                                                        </t>
    </r>
    <r>
      <rPr>
        <b/>
        <sz val="14"/>
        <color indexed="10"/>
        <rFont val="Calibri"/>
        <family val="2"/>
      </rPr>
      <t xml:space="preserve">Продажа товаров в розничных точках по ценам ниже РРЦ недопустима, отгрузка товара таким торговым точкам может быть заблокирована. </t>
    </r>
  </si>
  <si>
    <r>
      <t xml:space="preserve">                                                                                                                                                         </t>
    </r>
    <r>
      <rPr>
        <b/>
        <sz val="14"/>
        <color indexed="10"/>
        <rFont val="Calibri"/>
        <family val="2"/>
      </rPr>
      <t xml:space="preserve"> Внимание! При отправке заказов ИП и юр.лиц через транспортные компании получателем может быть указан только плательщик по заказу, т.е. то же ИП или юр.лицо!</t>
    </r>
  </si>
  <si>
    <r>
      <t>*</t>
    </r>
    <r>
      <rPr>
        <b/>
        <sz val="12"/>
        <color indexed="60"/>
        <rFont val="Calibri"/>
        <family val="2"/>
      </rPr>
      <t>Оптовые цены действуют от 30т.руб, мелкий опт 15-30 тыс.руб. Цены в прайсе на уже упакованную и расфасованную продукцию.
Если сумма ваших оптовых заказов за последние 30 дней, включая новый заказ, больше 30 тыс.руб., сообщите нам об этом, 
и новый заказ будет рассчитан по оптовым ценам даже если он на сумму меньшую 30тыс.руб. Минимальная сумма заказа 15т.р.</t>
    </r>
  </si>
  <si>
    <t>Цена в интернет-магазине oilsoap.ru</t>
  </si>
  <si>
    <t>Фирменная коробка Спивакъ</t>
  </si>
  <si>
    <t>Соль для ванн Зимняя Сказка</t>
  </si>
  <si>
    <t>Гигиеническая помада Ваниль</t>
  </si>
  <si>
    <t>Гигиеническая помада Лемонграсс</t>
  </si>
  <si>
    <t>Гигиеническая помада Шоколад</t>
  </si>
  <si>
    <t>Гигиеническая помада Coconut</t>
  </si>
  <si>
    <t>Гигиеническая помада Мохито</t>
  </si>
  <si>
    <t>Гигиеническая помада Кофе и Ваниль</t>
  </si>
  <si>
    <t>Гигиеническая помада Таману</t>
  </si>
  <si>
    <t xml:space="preserve">                  Гигиенические помады в стиках, вес 4г</t>
  </si>
  <si>
    <t>Мыло Зебра (подарочная коробочка)</t>
  </si>
  <si>
    <t>008</t>
  </si>
  <si>
    <t>Мыло Иланг-иланг (подарочная коробочка)</t>
  </si>
  <si>
    <t>Мыло-скраб Лемонграсс (подарочная коробочка)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</si>
</sst>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60"/>
      <name val="Calibri"/>
      <family val="2"/>
    </font>
    <font>
      <b/>
      <sz val="28"/>
      <color indexed="60"/>
      <name val="Calibri"/>
      <family val="2"/>
    </font>
    <font>
      <b/>
      <sz val="11"/>
      <color indexed="8"/>
      <name val="Calibri"/>
      <family val="2"/>
    </font>
    <font>
      <b/>
      <sz val="16"/>
      <color indexed="5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19"/>
      <name val="Calibri"/>
      <family val="2"/>
    </font>
    <font>
      <b/>
      <sz val="14"/>
      <color indexed="60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1"/>
      <name val="Tahoma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name val="Tahoma"/>
      <family val="2"/>
    </font>
    <font>
      <b/>
      <sz val="10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b/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/>
      <right/>
      <top style="thin"/>
      <bottom style="thin"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9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thin">
        <color indexed="9"/>
      </right>
      <top style="medium"/>
      <bottom style="medium"/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>
        <color indexed="9"/>
      </right>
      <top/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32" borderId="10" xfId="0" applyFill="1" applyBorder="1" applyAlignment="1" applyProtection="1">
      <alignment/>
      <protection hidden="1"/>
    </xf>
    <xf numFmtId="0" fontId="5" fillId="32" borderId="10" xfId="0" applyFon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 wrapText="1"/>
      <protection hidden="1"/>
    </xf>
    <xf numFmtId="0" fontId="11" fillId="32" borderId="10" xfId="0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49" fontId="0" fillId="32" borderId="11" xfId="0" applyNumberFormat="1" applyFill="1" applyBorder="1" applyAlignment="1" applyProtection="1">
      <alignment horizontal="fill" vertical="distributed" wrapText="1"/>
      <protection hidden="1"/>
    </xf>
    <xf numFmtId="0" fontId="5" fillId="32" borderId="11" xfId="0" applyFont="1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0" fontId="7" fillId="32" borderId="14" xfId="0" applyFont="1" applyFill="1" applyBorder="1" applyAlignment="1" applyProtection="1">
      <alignment horizontal="center"/>
      <protection hidden="1"/>
    </xf>
    <xf numFmtId="0" fontId="0" fillId="32" borderId="15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5" fillId="32" borderId="17" xfId="0" applyFont="1" applyFill="1" applyBorder="1" applyAlignment="1" applyProtection="1">
      <alignment/>
      <protection hidden="1"/>
    </xf>
    <xf numFmtId="0" fontId="7" fillId="32" borderId="18" xfId="0" applyFont="1" applyFill="1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32" borderId="17" xfId="0" applyFill="1" applyBorder="1" applyAlignment="1" applyProtection="1">
      <alignment vertical="center"/>
      <protection hidden="1"/>
    </xf>
    <xf numFmtId="0" fontId="0" fillId="32" borderId="20" xfId="0" applyFill="1" applyBorder="1" applyAlignment="1" applyProtection="1">
      <alignment/>
      <protection hidden="1"/>
    </xf>
    <xf numFmtId="0" fontId="0" fillId="32" borderId="21" xfId="0" applyFill="1" applyBorder="1" applyAlignment="1" applyProtection="1">
      <alignment/>
      <protection hidden="1"/>
    </xf>
    <xf numFmtId="0" fontId="7" fillId="32" borderId="22" xfId="0" applyFont="1" applyFill="1" applyBorder="1" applyAlignment="1" applyProtection="1">
      <alignment horizontal="center"/>
      <protection hidden="1"/>
    </xf>
    <xf numFmtId="0" fontId="0" fillId="32" borderId="17" xfId="0" applyFill="1" applyBorder="1" applyAlignment="1" applyProtection="1">
      <alignment/>
      <protection hidden="1"/>
    </xf>
    <xf numFmtId="1" fontId="7" fillId="32" borderId="17" xfId="0" applyNumberFormat="1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23" xfId="0" applyFill="1" applyBorder="1" applyAlignment="1" applyProtection="1">
      <alignment/>
      <protection hidden="1"/>
    </xf>
    <xf numFmtId="0" fontId="0" fillId="32" borderId="24" xfId="0" applyFill="1" applyBorder="1" applyAlignment="1" applyProtection="1">
      <alignment/>
      <protection hidden="1"/>
    </xf>
    <xf numFmtId="0" fontId="0" fillId="32" borderId="25" xfId="0" applyFill="1" applyBorder="1" applyAlignment="1" applyProtection="1">
      <alignment/>
      <protection hidden="1"/>
    </xf>
    <xf numFmtId="0" fontId="0" fillId="32" borderId="26" xfId="0" applyFill="1" applyBorder="1" applyAlignment="1" applyProtection="1">
      <alignment/>
      <protection hidden="1"/>
    </xf>
    <xf numFmtId="0" fontId="0" fillId="32" borderId="27" xfId="0" applyFill="1" applyBorder="1" applyAlignment="1" applyProtection="1">
      <alignment/>
      <protection hidden="1"/>
    </xf>
    <xf numFmtId="0" fontId="0" fillId="32" borderId="22" xfId="0" applyFill="1" applyBorder="1" applyAlignment="1" applyProtection="1">
      <alignment/>
      <protection hidden="1"/>
    </xf>
    <xf numFmtId="0" fontId="0" fillId="32" borderId="17" xfId="0" applyFill="1" applyBorder="1" applyAlignment="1" applyProtection="1">
      <alignment/>
      <protection hidden="1"/>
    </xf>
    <xf numFmtId="0" fontId="0" fillId="32" borderId="28" xfId="0" applyFill="1" applyBorder="1" applyAlignment="1" applyProtection="1">
      <alignment vertical="center"/>
      <protection hidden="1"/>
    </xf>
    <xf numFmtId="0" fontId="5" fillId="32" borderId="28" xfId="0" applyFont="1" applyFill="1" applyBorder="1" applyAlignment="1" applyProtection="1">
      <alignment/>
      <protection hidden="1"/>
    </xf>
    <xf numFmtId="49" fontId="7" fillId="32" borderId="29" xfId="0" applyNumberFormat="1" applyFont="1" applyFill="1" applyBorder="1" applyAlignment="1" applyProtection="1">
      <alignment/>
      <protection hidden="1"/>
    </xf>
    <xf numFmtId="49" fontId="7" fillId="32" borderId="30" xfId="0" applyNumberFormat="1" applyFont="1" applyFill="1" applyBorder="1" applyAlignment="1" applyProtection="1">
      <alignment vertical="distributed"/>
      <protection hidden="1"/>
    </xf>
    <xf numFmtId="0" fontId="0" fillId="32" borderId="3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22" fillId="32" borderId="11" xfId="0" applyFont="1" applyFill="1" applyBorder="1" applyAlignment="1" applyProtection="1">
      <alignment/>
      <protection hidden="1"/>
    </xf>
    <xf numFmtId="0" fontId="5" fillId="32" borderId="11" xfId="0" applyFont="1" applyFill="1" applyBorder="1" applyAlignment="1" applyProtection="1">
      <alignment horizontal="center"/>
      <protection hidden="1"/>
    </xf>
    <xf numFmtId="0" fontId="5" fillId="34" borderId="32" xfId="0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7" fillId="32" borderId="33" xfId="0" applyFont="1" applyFill="1" applyBorder="1" applyAlignment="1" applyProtection="1">
      <alignment/>
      <protection hidden="1"/>
    </xf>
    <xf numFmtId="0" fontId="7" fillId="32" borderId="34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7" fillId="32" borderId="29" xfId="0" applyFont="1" applyFill="1" applyBorder="1" applyAlignment="1" applyProtection="1">
      <alignment horizontal="left"/>
      <protection hidden="1"/>
    </xf>
    <xf numFmtId="0" fontId="76" fillId="32" borderId="14" xfId="0" applyFont="1" applyFill="1" applyBorder="1" applyAlignment="1" applyProtection="1">
      <alignment horizontal="center"/>
      <protection hidden="1"/>
    </xf>
    <xf numFmtId="0" fontId="70" fillId="32" borderId="11" xfId="0" applyFont="1" applyFill="1" applyBorder="1" applyAlignment="1" applyProtection="1">
      <alignment/>
      <protection hidden="1"/>
    </xf>
    <xf numFmtId="0" fontId="70" fillId="32" borderId="16" xfId="0" applyFont="1" applyFill="1" applyBorder="1" applyAlignment="1" applyProtection="1">
      <alignment/>
      <protection hidden="1"/>
    </xf>
    <xf numFmtId="0" fontId="70" fillId="32" borderId="10" xfId="0" applyFont="1" applyFill="1" applyBorder="1" applyAlignment="1" applyProtection="1">
      <alignment/>
      <protection hidden="1"/>
    </xf>
    <xf numFmtId="0" fontId="70" fillId="32" borderId="21" xfId="0" applyFont="1" applyFill="1" applyBorder="1" applyAlignment="1" applyProtection="1">
      <alignment/>
      <protection hidden="1"/>
    </xf>
    <xf numFmtId="0" fontId="70" fillId="33" borderId="10" xfId="0" applyFont="1" applyFill="1" applyBorder="1" applyAlignment="1" applyProtection="1">
      <alignment/>
      <protection locked="0"/>
    </xf>
    <xf numFmtId="0" fontId="70" fillId="32" borderId="12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77" fillId="32" borderId="10" xfId="0" applyFont="1" applyFill="1" applyBorder="1" applyAlignment="1" applyProtection="1">
      <alignment wrapText="1"/>
      <protection hidden="1"/>
    </xf>
    <xf numFmtId="0" fontId="77" fillId="32" borderId="10" xfId="0" applyFont="1" applyFill="1" applyBorder="1" applyAlignment="1" applyProtection="1">
      <alignment/>
      <protection hidden="1"/>
    </xf>
    <xf numFmtId="0" fontId="7" fillId="32" borderId="22" xfId="0" applyFont="1" applyFill="1" applyBorder="1" applyAlignment="1" applyProtection="1">
      <alignment/>
      <protection hidden="1"/>
    </xf>
    <xf numFmtId="0" fontId="8" fillId="32" borderId="22" xfId="0" applyFont="1" applyFill="1" applyBorder="1" applyAlignment="1" applyProtection="1">
      <alignment/>
      <protection hidden="1"/>
    </xf>
    <xf numFmtId="0" fontId="77" fillId="35" borderId="17" xfId="0" applyFont="1" applyFill="1" applyBorder="1" applyAlignment="1" applyProtection="1">
      <alignment/>
      <protection hidden="1"/>
    </xf>
    <xf numFmtId="0" fontId="77" fillId="32" borderId="17" xfId="0" applyFont="1" applyFill="1" applyBorder="1" applyAlignment="1" applyProtection="1">
      <alignment horizontal="center" wrapText="1"/>
      <protection hidden="1"/>
    </xf>
    <xf numFmtId="0" fontId="77" fillId="32" borderId="17" xfId="0" applyFont="1" applyFill="1" applyBorder="1" applyAlignment="1" applyProtection="1">
      <alignment vertical="top" wrapText="1"/>
      <protection hidden="1"/>
    </xf>
    <xf numFmtId="0" fontId="0" fillId="32" borderId="11" xfId="0" applyFill="1" applyBorder="1" applyAlignment="1" applyProtection="1">
      <alignment vertical="top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0" fillId="32" borderId="27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2" borderId="10" xfId="0" applyFont="1" applyFill="1" applyBorder="1" applyAlignment="1" applyProtection="1">
      <alignment wrapText="1"/>
      <protection hidden="1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 applyProtection="1">
      <alignment wrapText="1"/>
      <protection hidden="1"/>
    </xf>
    <xf numFmtId="0" fontId="0" fillId="32" borderId="20" xfId="0" applyFont="1" applyFill="1" applyBorder="1" applyAlignment="1" applyProtection="1">
      <alignment wrapText="1"/>
      <protection hidden="1"/>
    </xf>
    <xf numFmtId="0" fontId="0" fillId="32" borderId="21" xfId="0" applyFont="1" applyFill="1" applyBorder="1" applyAlignment="1" applyProtection="1">
      <alignment/>
      <protection hidden="1"/>
    </xf>
    <xf numFmtId="0" fontId="0" fillId="32" borderId="10" xfId="0" applyFont="1" applyFill="1" applyBorder="1" applyAlignment="1" applyProtection="1">
      <alignment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0" fillId="32" borderId="35" xfId="0" applyFont="1" applyFill="1" applyBorder="1" applyAlignment="1" applyProtection="1">
      <alignment/>
      <protection hidden="1"/>
    </xf>
    <xf numFmtId="0" fontId="0" fillId="32" borderId="22" xfId="0" applyFont="1" applyFill="1" applyBorder="1" applyAlignment="1" applyProtection="1">
      <alignment/>
      <protection hidden="1"/>
    </xf>
    <xf numFmtId="0" fontId="0" fillId="32" borderId="27" xfId="0" applyFont="1" applyFill="1" applyBorder="1" applyAlignment="1" applyProtection="1">
      <alignment vertical="top"/>
      <protection hidden="1"/>
    </xf>
    <xf numFmtId="0" fontId="0" fillId="32" borderId="15" xfId="0" applyFont="1" applyFill="1" applyBorder="1" applyAlignment="1" applyProtection="1">
      <alignment/>
      <protection hidden="1"/>
    </xf>
    <xf numFmtId="0" fontId="0" fillId="32" borderId="12" xfId="0" applyFont="1" applyFill="1" applyBorder="1" applyAlignment="1" applyProtection="1">
      <alignment/>
      <protection hidden="1"/>
    </xf>
    <xf numFmtId="49" fontId="78" fillId="32" borderId="11" xfId="0" applyNumberFormat="1" applyFont="1" applyFill="1" applyBorder="1" applyAlignment="1" applyProtection="1">
      <alignment horizontal="fill" vertical="distributed" wrapText="1"/>
      <protection hidden="1"/>
    </xf>
    <xf numFmtId="0" fontId="78" fillId="32" borderId="11" xfId="0" applyFont="1" applyFill="1" applyBorder="1" applyAlignment="1" applyProtection="1">
      <alignment/>
      <protection hidden="1"/>
    </xf>
    <xf numFmtId="0" fontId="78" fillId="32" borderId="0" xfId="0" applyFont="1" applyFill="1" applyBorder="1" applyAlignment="1" applyProtection="1">
      <alignment/>
      <protection hidden="1"/>
    </xf>
    <xf numFmtId="0" fontId="79" fillId="32" borderId="23" xfId="0" applyFont="1" applyFill="1" applyBorder="1" applyAlignment="1" applyProtection="1">
      <alignment/>
      <protection hidden="1"/>
    </xf>
    <xf numFmtId="0" fontId="79" fillId="32" borderId="11" xfId="0" applyFont="1" applyFill="1" applyBorder="1" applyAlignment="1" applyProtection="1">
      <alignment/>
      <protection hidden="1"/>
    </xf>
    <xf numFmtId="0" fontId="79" fillId="32" borderId="12" xfId="0" applyFont="1" applyFill="1" applyBorder="1" applyAlignment="1" applyProtection="1">
      <alignment/>
      <protection hidden="1"/>
    </xf>
    <xf numFmtId="0" fontId="79" fillId="32" borderId="0" xfId="0" applyFont="1" applyFill="1" applyBorder="1" applyAlignment="1" applyProtection="1">
      <alignment/>
      <protection hidden="1"/>
    </xf>
    <xf numFmtId="0" fontId="79" fillId="32" borderId="15" xfId="0" applyFont="1" applyFill="1" applyBorder="1" applyAlignment="1" applyProtection="1">
      <alignment/>
      <protection hidden="1"/>
    </xf>
    <xf numFmtId="0" fontId="80" fillId="32" borderId="0" xfId="0" applyFont="1" applyFill="1" applyBorder="1" applyAlignment="1" applyProtection="1">
      <alignment/>
      <protection hidden="1"/>
    </xf>
    <xf numFmtId="0" fontId="79" fillId="32" borderId="13" xfId="0" applyFont="1" applyFill="1" applyBorder="1" applyAlignment="1" applyProtection="1">
      <alignment/>
      <protection hidden="1"/>
    </xf>
    <xf numFmtId="0" fontId="80" fillId="32" borderId="11" xfId="0" applyFont="1" applyFill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/>
      <protection locked="0"/>
    </xf>
    <xf numFmtId="0" fontId="81" fillId="0" borderId="0" xfId="0" applyFont="1" applyAlignment="1">
      <alignment/>
    </xf>
    <xf numFmtId="0" fontId="0" fillId="32" borderId="12" xfId="0" applyNumberFormat="1" applyFill="1" applyBorder="1" applyAlignment="1" applyProtection="1">
      <alignment/>
      <protection hidden="1"/>
    </xf>
    <xf numFmtId="0" fontId="0" fillId="32" borderId="10" xfId="0" applyNumberFormat="1" applyFill="1" applyBorder="1" applyAlignment="1" applyProtection="1">
      <alignment/>
      <protection hidden="1"/>
    </xf>
    <xf numFmtId="0" fontId="5" fillId="32" borderId="17" xfId="0" applyNumberFormat="1" applyFont="1" applyFill="1" applyBorder="1" applyAlignment="1" applyProtection="1">
      <alignment/>
      <protection hidden="1"/>
    </xf>
    <xf numFmtId="0" fontId="7" fillId="32" borderId="19" xfId="0" applyNumberFormat="1" applyFont="1" applyFill="1" applyBorder="1" applyAlignment="1" applyProtection="1">
      <alignment horizontal="center"/>
      <protection hidden="1"/>
    </xf>
    <xf numFmtId="0" fontId="5" fillId="32" borderId="28" xfId="0" applyNumberFormat="1" applyFont="1" applyFill="1" applyBorder="1" applyAlignment="1" applyProtection="1">
      <alignment/>
      <protection hidden="1"/>
    </xf>
    <xf numFmtId="0" fontId="7" fillId="32" borderId="30" xfId="0" applyNumberFormat="1" applyFont="1" applyFill="1" applyBorder="1" applyAlignment="1" applyProtection="1">
      <alignment vertical="distributed"/>
      <protection hidden="1"/>
    </xf>
    <xf numFmtId="0" fontId="0" fillId="32" borderId="21" xfId="0" applyNumberFormat="1" applyFill="1" applyBorder="1" applyAlignment="1" applyProtection="1">
      <alignment/>
      <protection hidden="1"/>
    </xf>
    <xf numFmtId="0" fontId="0" fillId="32" borderId="0" xfId="0" applyNumberFormat="1" applyFill="1" applyBorder="1" applyAlignment="1" applyProtection="1">
      <alignment/>
      <protection hidden="1"/>
    </xf>
    <xf numFmtId="0" fontId="7" fillId="32" borderId="17" xfId="0" applyNumberFormat="1" applyFont="1" applyFill="1" applyBorder="1" applyAlignment="1" applyProtection="1">
      <alignment/>
      <protection hidden="1"/>
    </xf>
    <xf numFmtId="0" fontId="0" fillId="32" borderId="13" xfId="0" applyNumberFormat="1" applyFill="1" applyBorder="1" applyAlignment="1" applyProtection="1">
      <alignment/>
      <protection hidden="1"/>
    </xf>
    <xf numFmtId="0" fontId="0" fillId="32" borderId="26" xfId="0" applyNumberFormat="1" applyFill="1" applyBorder="1" applyAlignment="1" applyProtection="1">
      <alignment/>
      <protection hidden="1"/>
    </xf>
    <xf numFmtId="0" fontId="7" fillId="32" borderId="16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/>
      <protection hidden="1"/>
    </xf>
    <xf numFmtId="0" fontId="0" fillId="0" borderId="12" xfId="0" applyNumberFormat="1" applyFill="1" applyBorder="1" applyAlignment="1" applyProtection="1">
      <alignment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0" fillId="0" borderId="21" xfId="0" applyNumberFormat="1" applyFill="1" applyBorder="1" applyAlignment="1" applyProtection="1">
      <alignment/>
      <protection hidden="1"/>
    </xf>
    <xf numFmtId="0" fontId="8" fillId="32" borderId="17" xfId="0" applyNumberFormat="1" applyFont="1" applyFill="1" applyBorder="1" applyAlignment="1" applyProtection="1">
      <alignment/>
      <protection hidden="1"/>
    </xf>
    <xf numFmtId="0" fontId="77" fillId="32" borderId="30" xfId="0" applyNumberFormat="1" applyFont="1" applyFill="1" applyBorder="1" applyAlignment="1" applyProtection="1">
      <alignment wrapText="1"/>
      <protection hidden="1"/>
    </xf>
    <xf numFmtId="0" fontId="77" fillId="32" borderId="17" xfId="0" applyNumberFormat="1" applyFont="1" applyFill="1" applyBorder="1" applyAlignment="1" applyProtection="1">
      <alignment horizontal="center" wrapText="1"/>
      <protection hidden="1"/>
    </xf>
    <xf numFmtId="0" fontId="77" fillId="35" borderId="17" xfId="0" applyNumberFormat="1" applyFont="1" applyFill="1" applyBorder="1" applyAlignment="1" applyProtection="1">
      <alignment/>
      <protection hidden="1"/>
    </xf>
    <xf numFmtId="0" fontId="0" fillId="32" borderId="17" xfId="0" applyNumberFormat="1" applyFill="1" applyBorder="1" applyAlignment="1" applyProtection="1">
      <alignment/>
      <protection hidden="1"/>
    </xf>
    <xf numFmtId="0" fontId="7" fillId="32" borderId="17" xfId="0" applyNumberFormat="1" applyFont="1" applyFill="1" applyBorder="1" applyAlignment="1" applyProtection="1">
      <alignment horizontal="center"/>
      <protection hidden="1"/>
    </xf>
    <xf numFmtId="0" fontId="70" fillId="0" borderId="10" xfId="0" applyNumberFormat="1" applyFont="1" applyFill="1" applyBorder="1" applyAlignment="1" applyProtection="1">
      <alignment/>
      <protection hidden="1"/>
    </xf>
    <xf numFmtId="0" fontId="70" fillId="32" borderId="12" xfId="0" applyNumberFormat="1" applyFont="1" applyFill="1" applyBorder="1" applyAlignment="1" applyProtection="1">
      <alignment/>
      <protection hidden="1"/>
    </xf>
    <xf numFmtId="0" fontId="76" fillId="32" borderId="16" xfId="0" applyNumberFormat="1" applyFont="1" applyFill="1" applyBorder="1" applyAlignment="1" applyProtection="1">
      <alignment horizontal="center"/>
      <protection hidden="1"/>
    </xf>
    <xf numFmtId="0" fontId="0" fillId="32" borderId="11" xfId="0" applyNumberFormat="1" applyFill="1" applyBorder="1" applyAlignment="1" applyProtection="1">
      <alignment/>
      <protection hidden="1"/>
    </xf>
    <xf numFmtId="0" fontId="0" fillId="32" borderId="22" xfId="0" applyNumberFormat="1" applyFill="1" applyBorder="1" applyAlignment="1" applyProtection="1">
      <alignment/>
      <protection hidden="1"/>
    </xf>
    <xf numFmtId="0" fontId="0" fillId="32" borderId="36" xfId="0" applyNumberFormat="1" applyFill="1" applyBorder="1" applyAlignment="1" applyProtection="1">
      <alignment/>
      <protection hidden="1"/>
    </xf>
    <xf numFmtId="0" fontId="0" fillId="32" borderId="23" xfId="0" applyNumberFormat="1" applyFill="1" applyBorder="1" applyAlignment="1" applyProtection="1">
      <alignment/>
      <protection hidden="1"/>
    </xf>
    <xf numFmtId="0" fontId="5" fillId="32" borderId="23" xfId="0" applyNumberFormat="1" applyFont="1" applyFill="1" applyBorder="1" applyAlignment="1" applyProtection="1">
      <alignment/>
      <protection hidden="1"/>
    </xf>
    <xf numFmtId="0" fontId="5" fillId="32" borderId="17" xfId="0" applyNumberFormat="1" applyFont="1" applyFill="1" applyBorder="1" applyAlignment="1" applyProtection="1">
      <alignment wrapText="1"/>
      <protection hidden="1"/>
    </xf>
    <xf numFmtId="0" fontId="0" fillId="32" borderId="37" xfId="0" applyNumberFormat="1" applyFill="1" applyBorder="1" applyAlignment="1" applyProtection="1">
      <alignment/>
      <protection hidden="1"/>
    </xf>
    <xf numFmtId="0" fontId="0" fillId="32" borderId="38" xfId="0" applyNumberFormat="1" applyFill="1" applyBorder="1" applyAlignment="1" applyProtection="1">
      <alignment/>
      <protection hidden="1"/>
    </xf>
    <xf numFmtId="0" fontId="5" fillId="32" borderId="28" xfId="0" applyNumberFormat="1" applyFont="1" applyFill="1" applyBorder="1" applyAlignment="1" applyProtection="1">
      <alignment wrapText="1"/>
      <protection hidden="1"/>
    </xf>
    <xf numFmtId="0" fontId="5" fillId="32" borderId="39" xfId="0" applyNumberFormat="1" applyFont="1" applyFill="1" applyBorder="1" applyAlignment="1" applyProtection="1">
      <alignment wrapText="1"/>
      <protection hidden="1"/>
    </xf>
    <xf numFmtId="0" fontId="7" fillId="32" borderId="40" xfId="0" applyNumberFormat="1" applyFont="1" applyFill="1" applyBorder="1" applyAlignment="1" applyProtection="1">
      <alignment vertical="distributed"/>
      <protection hidden="1"/>
    </xf>
    <xf numFmtId="0" fontId="0" fillId="32" borderId="41" xfId="0" applyNumberFormat="1" applyFill="1" applyBorder="1" applyAlignment="1" applyProtection="1">
      <alignment/>
      <protection hidden="1"/>
    </xf>
    <xf numFmtId="0" fontId="7" fillId="32" borderId="36" xfId="0" applyNumberFormat="1" applyFont="1" applyFill="1" applyBorder="1" applyAlignment="1" applyProtection="1">
      <alignment/>
      <protection hidden="1"/>
    </xf>
    <xf numFmtId="0" fontId="0" fillId="32" borderId="36" xfId="0" applyNumberFormat="1" applyFill="1" applyBorder="1" applyAlignment="1" applyProtection="1">
      <alignment vertical="top"/>
      <protection hidden="1"/>
    </xf>
    <xf numFmtId="0" fontId="0" fillId="32" borderId="36" xfId="0" applyNumberFormat="1" applyFill="1" applyBorder="1" applyAlignment="1" applyProtection="1">
      <alignment/>
      <protection hidden="1"/>
    </xf>
    <xf numFmtId="0" fontId="77" fillId="35" borderId="36" xfId="0" applyNumberFormat="1" applyFont="1" applyFill="1" applyBorder="1" applyAlignment="1" applyProtection="1">
      <alignment/>
      <protection hidden="1"/>
    </xf>
    <xf numFmtId="0" fontId="70" fillId="32" borderId="41" xfId="0" applyNumberFormat="1" applyFont="1" applyFill="1" applyBorder="1" applyAlignment="1" applyProtection="1">
      <alignment/>
      <protection hidden="1"/>
    </xf>
    <xf numFmtId="0" fontId="10" fillId="32" borderId="42" xfId="0" applyNumberFormat="1" applyFont="1" applyFill="1" applyBorder="1" applyAlignment="1" applyProtection="1">
      <alignment/>
      <protection hidden="1"/>
    </xf>
    <xf numFmtId="0" fontId="8" fillId="32" borderId="29" xfId="0" applyFont="1" applyFill="1" applyBorder="1" applyAlignment="1" applyProtection="1">
      <alignment/>
      <protection hidden="1"/>
    </xf>
    <xf numFmtId="0" fontId="8" fillId="32" borderId="39" xfId="0" applyFont="1" applyFill="1" applyBorder="1" applyAlignment="1" applyProtection="1">
      <alignment/>
      <protection hidden="1"/>
    </xf>
    <xf numFmtId="0" fontId="8" fillId="32" borderId="11" xfId="0" applyFont="1" applyFill="1" applyBorder="1" applyAlignment="1" applyProtection="1">
      <alignment/>
      <protection hidden="1"/>
    </xf>
    <xf numFmtId="0" fontId="79" fillId="32" borderId="23" xfId="0" applyNumberFormat="1" applyFont="1" applyFill="1" applyBorder="1" applyAlignment="1" applyProtection="1">
      <alignment/>
      <protection hidden="1"/>
    </xf>
    <xf numFmtId="0" fontId="79" fillId="32" borderId="43" xfId="0" applyNumberFormat="1" applyFont="1" applyFill="1" applyBorder="1" applyAlignment="1" applyProtection="1">
      <alignment/>
      <protection hidden="1"/>
    </xf>
    <xf numFmtId="0" fontId="79" fillId="32" borderId="15" xfId="0" applyNumberFormat="1" applyFont="1" applyFill="1" applyBorder="1" applyAlignment="1" applyProtection="1">
      <alignment/>
      <protection hidden="1"/>
    </xf>
    <xf numFmtId="0" fontId="79" fillId="32" borderId="11" xfId="0" applyNumberFormat="1" applyFont="1" applyFill="1" applyBorder="1" applyAlignment="1" applyProtection="1">
      <alignment/>
      <protection hidden="1"/>
    </xf>
    <xf numFmtId="0" fontId="79" fillId="32" borderId="24" xfId="0" applyNumberFormat="1" applyFont="1" applyFill="1" applyBorder="1" applyAlignment="1" applyProtection="1">
      <alignment/>
      <protection hidden="1"/>
    </xf>
    <xf numFmtId="0" fontId="79" fillId="32" borderId="0" xfId="0" applyNumberFormat="1" applyFont="1" applyFill="1" applyBorder="1" applyAlignment="1" applyProtection="1">
      <alignment/>
      <protection hidden="1"/>
    </xf>
    <xf numFmtId="0" fontId="79" fillId="32" borderId="25" xfId="0" applyNumberFormat="1" applyFont="1" applyFill="1" applyBorder="1" applyAlignment="1" applyProtection="1">
      <alignment/>
      <protection hidden="1"/>
    </xf>
    <xf numFmtId="0" fontId="79" fillId="32" borderId="23" xfId="0" applyNumberFormat="1" applyFont="1" applyFill="1" applyBorder="1" applyAlignment="1" applyProtection="1">
      <alignment vertical="top"/>
      <protection hidden="1"/>
    </xf>
    <xf numFmtId="0" fontId="79" fillId="32" borderId="11" xfId="0" applyFont="1" applyFill="1" applyBorder="1" applyAlignment="1" applyProtection="1">
      <alignment vertical="top"/>
      <protection hidden="1"/>
    </xf>
    <xf numFmtId="172" fontId="79" fillId="32" borderId="23" xfId="0" applyNumberFormat="1" applyFont="1" applyFill="1" applyBorder="1" applyAlignment="1" applyProtection="1">
      <alignment/>
      <protection hidden="1"/>
    </xf>
    <xf numFmtId="0" fontId="79" fillId="32" borderId="13" xfId="0" applyNumberFormat="1" applyFont="1" applyFill="1" applyBorder="1" applyAlignment="1" applyProtection="1">
      <alignment/>
      <protection hidden="1"/>
    </xf>
    <xf numFmtId="0" fontId="79" fillId="32" borderId="27" xfId="0" applyNumberFormat="1" applyFon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0" xfId="0" applyNumberFormat="1" applyFill="1" applyBorder="1" applyAlignment="1" applyProtection="1">
      <alignment/>
      <protection hidden="1"/>
    </xf>
    <xf numFmtId="172" fontId="74" fillId="32" borderId="44" xfId="0" applyNumberFormat="1" applyFont="1" applyFill="1" applyBorder="1" applyAlignment="1" applyProtection="1">
      <alignment horizontal="right"/>
      <protection hidden="1"/>
    </xf>
    <xf numFmtId="0" fontId="66" fillId="32" borderId="10" xfId="0" applyFont="1" applyFill="1" applyBorder="1" applyAlignment="1" applyProtection="1">
      <alignment/>
      <protection hidden="1"/>
    </xf>
    <xf numFmtId="0" fontId="1" fillId="32" borderId="17" xfId="0" applyFont="1" applyFill="1" applyBorder="1" applyAlignment="1" applyProtection="1">
      <alignment/>
      <protection hidden="1"/>
    </xf>
    <xf numFmtId="0" fontId="23" fillId="32" borderId="19" xfId="0" applyFont="1" applyFill="1" applyBorder="1" applyAlignment="1" applyProtection="1">
      <alignment horizontal="center"/>
      <protection hidden="1"/>
    </xf>
    <xf numFmtId="16" fontId="0" fillId="32" borderId="10" xfId="0" applyNumberFormat="1" applyFont="1" applyFill="1" applyBorder="1" applyAlignment="1" applyProtection="1">
      <alignment/>
      <protection hidden="1"/>
    </xf>
    <xf numFmtId="16" fontId="70" fillId="32" borderId="21" xfId="0" applyNumberFormat="1" applyFont="1" applyFill="1" applyBorder="1" applyAlignment="1" applyProtection="1">
      <alignment/>
      <protection hidden="1"/>
    </xf>
    <xf numFmtId="0" fontId="7" fillId="32" borderId="16" xfId="0" applyFont="1" applyFill="1" applyBorder="1" applyAlignment="1" applyProtection="1">
      <alignment horizontal="center"/>
      <protection hidden="1"/>
    </xf>
    <xf numFmtId="0" fontId="7" fillId="32" borderId="17" xfId="0" applyFont="1" applyFill="1" applyBorder="1" applyAlignment="1" applyProtection="1">
      <alignment/>
      <protection hidden="1"/>
    </xf>
    <xf numFmtId="0" fontId="8" fillId="32" borderId="17" xfId="0" applyFont="1" applyFill="1" applyBorder="1" applyAlignment="1" applyProtection="1">
      <alignment/>
      <protection hidden="1"/>
    </xf>
    <xf numFmtId="0" fontId="7" fillId="32" borderId="17" xfId="0" applyFont="1" applyFill="1" applyBorder="1" applyAlignment="1" applyProtection="1">
      <alignment horizontal="center"/>
      <protection hidden="1"/>
    </xf>
    <xf numFmtId="0" fontId="76" fillId="32" borderId="16" xfId="0" applyFont="1" applyFill="1" applyBorder="1" applyAlignment="1" applyProtection="1">
      <alignment horizontal="center"/>
      <protection hidden="1"/>
    </xf>
    <xf numFmtId="0" fontId="0" fillId="32" borderId="11" xfId="0" applyFill="1" applyBorder="1" applyAlignment="1" applyProtection="1">
      <alignment vertical="center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NumberFormat="1" applyFill="1" applyBorder="1" applyAlignment="1" applyProtection="1">
      <alignment/>
      <protection hidden="1"/>
    </xf>
    <xf numFmtId="0" fontId="15" fillId="32" borderId="12" xfId="0" applyFont="1" applyFill="1" applyBorder="1" applyAlignment="1" applyProtection="1">
      <alignment/>
      <protection hidden="1"/>
    </xf>
    <xf numFmtId="0" fontId="0" fillId="37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76" fillId="32" borderId="14" xfId="0" applyFont="1" applyFill="1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70" fillId="36" borderId="10" xfId="0" applyFont="1" applyFill="1" applyBorder="1" applyAlignment="1" applyProtection="1">
      <alignment/>
      <protection hidden="1"/>
    </xf>
    <xf numFmtId="0" fontId="70" fillId="36" borderId="10" xfId="0" applyNumberFormat="1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36" borderId="10" xfId="0" applyFont="1" applyFill="1" applyBorder="1" applyAlignment="1" applyProtection="1">
      <alignment/>
      <protection hidden="1"/>
    </xf>
    <xf numFmtId="0" fontId="28" fillId="32" borderId="11" xfId="0" applyNumberFormat="1" applyFont="1" applyFill="1" applyBorder="1" applyAlignment="1" applyProtection="1" quotePrefix="1">
      <alignment horizontal="left"/>
      <protection hidden="1"/>
    </xf>
    <xf numFmtId="0" fontId="0" fillId="37" borderId="21" xfId="0" applyNumberFormat="1" applyFill="1" applyBorder="1" applyAlignment="1" applyProtection="1">
      <alignment/>
      <protection hidden="1"/>
    </xf>
    <xf numFmtId="0" fontId="0" fillId="37" borderId="40" xfId="0" applyNumberFormat="1" applyFill="1" applyBorder="1" applyAlignment="1" applyProtection="1">
      <alignment/>
      <protection hidden="1"/>
    </xf>
    <xf numFmtId="0" fontId="0" fillId="37" borderId="36" xfId="0" applyNumberFormat="1" applyFill="1" applyBorder="1" applyAlignment="1" applyProtection="1">
      <alignment/>
      <protection hidden="1"/>
    </xf>
    <xf numFmtId="0" fontId="21" fillId="37" borderId="10" xfId="0" applyNumberFormat="1" applyFont="1" applyFill="1" applyBorder="1" applyAlignment="1" applyProtection="1">
      <alignment/>
      <protection hidden="1"/>
    </xf>
    <xf numFmtId="0" fontId="31" fillId="32" borderId="0" xfId="42" applyFont="1" applyFill="1" applyBorder="1" applyAlignment="1" applyProtection="1">
      <alignment/>
      <protection hidden="1"/>
    </xf>
    <xf numFmtId="0" fontId="66" fillId="32" borderId="22" xfId="0" applyFont="1" applyFill="1" applyBorder="1" applyAlignment="1" applyProtection="1">
      <alignment horizontal="center" vertical="top" wrapText="1"/>
      <protection hidden="1"/>
    </xf>
    <xf numFmtId="0" fontId="70" fillId="37" borderId="10" xfId="0" applyNumberFormat="1" applyFont="1" applyFill="1" applyBorder="1" applyAlignment="1" applyProtection="1">
      <alignment/>
      <protection hidden="1"/>
    </xf>
    <xf numFmtId="0" fontId="66" fillId="32" borderId="17" xfId="0" applyFont="1" applyFill="1" applyBorder="1" applyAlignment="1" applyProtection="1">
      <alignment vertical="top" wrapText="1"/>
      <protection hidden="1"/>
    </xf>
    <xf numFmtId="0" fontId="5" fillId="32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45" xfId="0" applyFont="1" applyFill="1" applyBorder="1" applyAlignment="1" applyProtection="1">
      <alignment horizontal="center" vertical="center" wrapText="1"/>
      <protection hidden="1"/>
    </xf>
    <xf numFmtId="0" fontId="8" fillId="32" borderId="22" xfId="0" applyNumberFormat="1" applyFont="1" applyFill="1" applyBorder="1" applyAlignment="1" applyProtection="1">
      <alignment/>
      <protection hidden="1"/>
    </xf>
    <xf numFmtId="0" fontId="5" fillId="32" borderId="17" xfId="0" applyFont="1" applyFill="1" applyBorder="1" applyAlignment="1" applyProtection="1">
      <alignment horizontal="center" vertical="center"/>
      <protection hidden="1"/>
    </xf>
    <xf numFmtId="0" fontId="0" fillId="32" borderId="45" xfId="0" applyFont="1" applyFill="1" applyBorder="1" applyAlignment="1" applyProtection="1">
      <alignment/>
      <protection hidden="1"/>
    </xf>
    <xf numFmtId="0" fontId="5" fillId="32" borderId="21" xfId="0" applyFont="1" applyFill="1" applyBorder="1" applyAlignment="1" applyProtection="1">
      <alignment horizontal="center" vertical="center" wrapText="1"/>
      <protection hidden="1"/>
    </xf>
    <xf numFmtId="0" fontId="78" fillId="32" borderId="12" xfId="0" applyFont="1" applyFill="1" applyBorder="1" applyAlignment="1" applyProtection="1">
      <alignment/>
      <protection hidden="1"/>
    </xf>
    <xf numFmtId="0" fontId="0" fillId="32" borderId="12" xfId="0" applyFont="1" applyFill="1" applyBorder="1" applyAlignment="1" applyProtection="1">
      <alignment horizontal="center"/>
      <protection hidden="1"/>
    </xf>
    <xf numFmtId="0" fontId="12" fillId="32" borderId="12" xfId="0" applyFont="1" applyFill="1" applyBorder="1" applyAlignment="1" applyProtection="1">
      <alignment horizontal="center"/>
      <protection hidden="1"/>
    </xf>
    <xf numFmtId="0" fontId="0" fillId="32" borderId="12" xfId="0" applyNumberFormat="1" applyFill="1" applyBorder="1" applyAlignment="1" applyProtection="1">
      <alignment horizontal="center"/>
      <protection hidden="1"/>
    </xf>
    <xf numFmtId="0" fontId="0" fillId="32" borderId="12" xfId="0" applyFill="1" applyBorder="1" applyAlignment="1" applyProtection="1">
      <alignment horizontal="center"/>
      <protection hidden="1"/>
    </xf>
    <xf numFmtId="0" fontId="78" fillId="32" borderId="26" xfId="0" applyFont="1" applyFill="1" applyBorder="1" applyAlignment="1" applyProtection="1">
      <alignment vertical="center"/>
      <protection hidden="1"/>
    </xf>
    <xf numFmtId="0" fontId="0" fillId="32" borderId="26" xfId="0" applyFont="1" applyFill="1" applyBorder="1" applyAlignment="1" applyProtection="1">
      <alignment horizontal="center" vertical="center"/>
      <protection hidden="1"/>
    </xf>
    <xf numFmtId="0" fontId="12" fillId="32" borderId="13" xfId="0" applyFont="1" applyFill="1" applyBorder="1" applyAlignment="1" applyProtection="1">
      <alignment horizontal="left" vertical="center"/>
      <protection hidden="1"/>
    </xf>
    <xf numFmtId="0" fontId="0" fillId="32" borderId="26" xfId="0" applyNumberFormat="1" applyFill="1" applyBorder="1" applyAlignment="1" applyProtection="1">
      <alignment horizontal="center" vertical="center"/>
      <protection hidden="1"/>
    </xf>
    <xf numFmtId="0" fontId="0" fillId="32" borderId="26" xfId="0" applyFill="1" applyBorder="1" applyAlignment="1" applyProtection="1">
      <alignment horizontal="center" vertical="center"/>
      <protection hidden="1"/>
    </xf>
    <xf numFmtId="0" fontId="0" fillId="32" borderId="13" xfId="0" applyNumberFormat="1" applyFill="1" applyBorder="1" applyAlignment="1" applyProtection="1">
      <alignment horizontal="center" vertical="center"/>
      <protection hidden="1"/>
    </xf>
    <xf numFmtId="0" fontId="0" fillId="32" borderId="13" xfId="0" applyFill="1" applyBorder="1" applyAlignment="1" applyProtection="1">
      <alignment vertical="center"/>
      <protection hidden="1"/>
    </xf>
    <xf numFmtId="0" fontId="78" fillId="38" borderId="0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 horizontal="center"/>
      <protection hidden="1"/>
    </xf>
    <xf numFmtId="0" fontId="32" fillId="38" borderId="0" xfId="0" applyFont="1" applyFill="1" applyBorder="1" applyAlignment="1" applyProtection="1">
      <alignment horizontal="center"/>
      <protection hidden="1"/>
    </xf>
    <xf numFmtId="0" fontId="0" fillId="38" borderId="0" xfId="0" applyNumberFormat="1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/>
      <protection hidden="1"/>
    </xf>
    <xf numFmtId="0" fontId="78" fillId="39" borderId="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2" fillId="39" borderId="0" xfId="0" applyFont="1" applyFill="1" applyBorder="1" applyAlignment="1" applyProtection="1">
      <alignment horizontal="center"/>
      <protection hidden="1"/>
    </xf>
    <xf numFmtId="0" fontId="0" fillId="39" borderId="0" xfId="0" applyNumberFormat="1" applyFill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0" fontId="82" fillId="32" borderId="26" xfId="0" applyFont="1" applyFill="1" applyBorder="1" applyAlignment="1" applyProtection="1">
      <alignment/>
      <protection hidden="1"/>
    </xf>
    <xf numFmtId="0" fontId="82" fillId="32" borderId="0" xfId="0" applyFont="1" applyFill="1" applyBorder="1" applyAlignment="1" applyProtection="1">
      <alignment/>
      <protection hidden="1"/>
    </xf>
    <xf numFmtId="14" fontId="82" fillId="32" borderId="0" xfId="0" applyNumberFormat="1" applyFont="1" applyFill="1" applyBorder="1" applyAlignment="1" applyProtection="1">
      <alignment/>
      <protection hidden="1"/>
    </xf>
    <xf numFmtId="0" fontId="82" fillId="32" borderId="11" xfId="0" applyFont="1" applyFill="1" applyBorder="1" applyAlignment="1" applyProtection="1">
      <alignment/>
      <protection hidden="1"/>
    </xf>
    <xf numFmtId="0" fontId="82" fillId="32" borderId="0" xfId="0" applyFont="1" applyFill="1" applyBorder="1" applyAlignment="1" applyProtection="1">
      <alignment vertical="top"/>
      <protection hidden="1"/>
    </xf>
    <xf numFmtId="0" fontId="31" fillId="0" borderId="10" xfId="42" applyFont="1" applyFill="1" applyBorder="1" applyAlignment="1" applyProtection="1">
      <alignment horizontal="center"/>
      <protection hidden="1"/>
    </xf>
    <xf numFmtId="0" fontId="8" fillId="40" borderId="22" xfId="0" applyNumberFormat="1" applyFont="1" applyFill="1" applyBorder="1" applyAlignment="1" applyProtection="1">
      <alignment/>
      <protection hidden="1"/>
    </xf>
    <xf numFmtId="0" fontId="0" fillId="40" borderId="36" xfId="0" applyNumberForma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 vertical="center"/>
      <protection hidden="1"/>
    </xf>
    <xf numFmtId="0" fontId="7" fillId="40" borderId="46" xfId="0" applyFont="1" applyFill="1" applyBorder="1" applyAlignment="1" applyProtection="1">
      <alignment horizontal="center"/>
      <protection hidden="1"/>
    </xf>
    <xf numFmtId="0" fontId="0" fillId="40" borderId="38" xfId="0" applyNumberFormat="1" applyFill="1" applyBorder="1" applyAlignment="1" applyProtection="1">
      <alignment/>
      <protection hidden="1"/>
    </xf>
    <xf numFmtId="0" fontId="83" fillId="40" borderId="10" xfId="0" applyFont="1" applyFill="1" applyBorder="1" applyAlignment="1" applyProtection="1">
      <alignment/>
      <protection hidden="1"/>
    </xf>
    <xf numFmtId="0" fontId="83" fillId="40" borderId="10" xfId="0" applyFont="1" applyFill="1" applyBorder="1" applyAlignment="1">
      <alignment/>
    </xf>
    <xf numFmtId="0" fontId="83" fillId="40" borderId="10" xfId="0" applyFont="1" applyFill="1" applyBorder="1" applyAlignment="1" applyProtection="1">
      <alignment wrapText="1"/>
      <protection hidden="1"/>
    </xf>
    <xf numFmtId="0" fontId="83" fillId="40" borderId="28" xfId="0" applyFont="1" applyFill="1" applyBorder="1" applyAlignment="1" applyProtection="1">
      <alignment vertical="center"/>
      <protection hidden="1"/>
    </xf>
    <xf numFmtId="49" fontId="33" fillId="40" borderId="28" xfId="0" applyNumberFormat="1" applyFont="1" applyFill="1" applyBorder="1" applyAlignment="1" applyProtection="1">
      <alignment/>
      <protection hidden="1"/>
    </xf>
    <xf numFmtId="0" fontId="34" fillId="40" borderId="39" xfId="0" applyNumberFormat="1" applyFont="1" applyFill="1" applyBorder="1" applyAlignment="1" applyProtection="1">
      <alignment wrapText="1"/>
      <protection hidden="1"/>
    </xf>
    <xf numFmtId="0" fontId="83" fillId="40" borderId="30" xfId="0" applyFont="1" applyFill="1" applyBorder="1" applyAlignment="1" applyProtection="1">
      <alignment/>
      <protection locked="0"/>
    </xf>
    <xf numFmtId="0" fontId="33" fillId="40" borderId="40" xfId="0" applyNumberFormat="1" applyFont="1" applyFill="1" applyBorder="1" applyAlignment="1" applyProtection="1">
      <alignment vertical="distributed"/>
      <protection hidden="1"/>
    </xf>
    <xf numFmtId="0" fontId="83" fillId="40" borderId="21" xfId="0" applyFont="1" applyFill="1" applyBorder="1" applyAlignment="1" applyProtection="1">
      <alignment/>
      <protection hidden="1"/>
    </xf>
    <xf numFmtId="0" fontId="83" fillId="40" borderId="0" xfId="0" applyFont="1" applyFill="1" applyBorder="1" applyAlignment="1" applyProtection="1">
      <alignment/>
      <protection hidden="1"/>
    </xf>
    <xf numFmtId="0" fontId="33" fillId="40" borderId="17" xfId="0" applyFont="1" applyFill="1" applyBorder="1" applyAlignment="1" applyProtection="1">
      <alignment/>
      <protection hidden="1"/>
    </xf>
    <xf numFmtId="0" fontId="83" fillId="40" borderId="41" xfId="0" applyNumberFormat="1" applyFont="1" applyFill="1" applyBorder="1" applyAlignment="1" applyProtection="1">
      <alignment/>
      <protection hidden="1"/>
    </xf>
    <xf numFmtId="0" fontId="83" fillId="40" borderId="25" xfId="0" applyFont="1" applyFill="1" applyBorder="1" applyAlignment="1" applyProtection="1">
      <alignment/>
      <protection hidden="1"/>
    </xf>
    <xf numFmtId="0" fontId="83" fillId="40" borderId="24" xfId="0" applyFont="1" applyFill="1" applyBorder="1" applyAlignment="1" applyProtection="1">
      <alignment/>
      <protection hidden="1"/>
    </xf>
    <xf numFmtId="0" fontId="33" fillId="40" borderId="33" xfId="0" applyFont="1" applyFill="1" applyBorder="1" applyAlignment="1" applyProtection="1">
      <alignment horizontal="center"/>
      <protection hidden="1"/>
    </xf>
    <xf numFmtId="0" fontId="83" fillId="40" borderId="12" xfId="0" applyFont="1" applyFill="1" applyBorder="1" applyAlignment="1" applyProtection="1">
      <alignment/>
      <protection hidden="1"/>
    </xf>
    <xf numFmtId="0" fontId="83" fillId="40" borderId="13" xfId="0" applyFont="1" applyFill="1" applyBorder="1" applyAlignment="1" applyProtection="1">
      <alignment/>
      <protection hidden="1"/>
    </xf>
    <xf numFmtId="0" fontId="83" fillId="40" borderId="26" xfId="0" applyFont="1" applyFill="1" applyBorder="1" applyAlignment="1" applyProtection="1">
      <alignment/>
      <protection hidden="1"/>
    </xf>
    <xf numFmtId="0" fontId="35" fillId="40" borderId="17" xfId="0" applyFont="1" applyFill="1" applyBorder="1" applyAlignment="1" applyProtection="1">
      <alignment/>
      <protection hidden="1"/>
    </xf>
    <xf numFmtId="0" fontId="84" fillId="40" borderId="17" xfId="0" applyFont="1" applyFill="1" applyBorder="1" applyAlignment="1" applyProtection="1">
      <alignment horizontal="center" vertical="top" wrapText="1"/>
      <protection hidden="1"/>
    </xf>
    <xf numFmtId="0" fontId="85" fillId="40" borderId="30" xfId="0" applyFont="1" applyFill="1" applyBorder="1" applyAlignment="1" applyProtection="1">
      <alignment wrapText="1"/>
      <protection hidden="1"/>
    </xf>
    <xf numFmtId="0" fontId="85" fillId="40" borderId="17" xfId="0" applyFont="1" applyFill="1" applyBorder="1" applyAlignment="1" applyProtection="1">
      <alignment/>
      <protection hidden="1"/>
    </xf>
    <xf numFmtId="0" fontId="83" fillId="40" borderId="17" xfId="0" applyFont="1" applyFill="1" applyBorder="1" applyAlignment="1" applyProtection="1">
      <alignment/>
      <protection hidden="1"/>
    </xf>
    <xf numFmtId="0" fontId="33" fillId="40" borderId="47" xfId="0" applyFont="1" applyFill="1" applyBorder="1" applyAlignment="1" applyProtection="1">
      <alignment horizontal="center"/>
      <protection hidden="1"/>
    </xf>
    <xf numFmtId="0" fontId="33" fillId="40" borderId="17" xfId="0" applyFont="1" applyFill="1" applyBorder="1" applyAlignment="1" applyProtection="1">
      <alignment horizontal="center"/>
      <protection hidden="1"/>
    </xf>
    <xf numFmtId="0" fontId="83" fillId="40" borderId="40" xfId="0" applyFont="1" applyFill="1" applyBorder="1" applyAlignment="1" applyProtection="1">
      <alignment/>
      <protection hidden="1"/>
    </xf>
    <xf numFmtId="0" fontId="83" fillId="40" borderId="36" xfId="0" applyFont="1" applyFill="1" applyBorder="1" applyAlignment="1" applyProtection="1">
      <alignment/>
      <protection hidden="1"/>
    </xf>
    <xf numFmtId="0" fontId="86" fillId="40" borderId="10" xfId="0" applyFont="1" applyFill="1" applyBorder="1" applyAlignment="1" applyProtection="1">
      <alignment/>
      <protection hidden="1"/>
    </xf>
    <xf numFmtId="0" fontId="86" fillId="40" borderId="12" xfId="0" applyFont="1" applyFill="1" applyBorder="1" applyAlignment="1" applyProtection="1">
      <alignment/>
      <protection hidden="1"/>
    </xf>
    <xf numFmtId="0" fontId="87" fillId="40" borderId="33" xfId="0" applyFont="1" applyFill="1" applyBorder="1" applyAlignment="1" applyProtection="1">
      <alignment horizontal="center"/>
      <protection hidden="1"/>
    </xf>
    <xf numFmtId="0" fontId="87" fillId="40" borderId="33" xfId="0" applyFont="1" applyFill="1" applyBorder="1" applyAlignment="1" applyProtection="1">
      <alignment horizontal="left"/>
      <protection hidden="1"/>
    </xf>
    <xf numFmtId="0" fontId="36" fillId="40" borderId="45" xfId="0" applyNumberFormat="1" applyFont="1" applyFill="1" applyBorder="1" applyAlignment="1" applyProtection="1">
      <alignment horizontal="center" vertical="center" wrapText="1"/>
      <protection hidden="1"/>
    </xf>
    <xf numFmtId="0" fontId="37" fillId="40" borderId="45" xfId="0" applyNumberFormat="1" applyFont="1" applyFill="1" applyBorder="1" applyAlignment="1" applyProtection="1">
      <alignment horizontal="center" vertical="center" wrapText="1"/>
      <protection hidden="1"/>
    </xf>
    <xf numFmtId="0" fontId="38" fillId="32" borderId="11" xfId="42" applyFont="1" applyFill="1" applyBorder="1" applyAlignment="1" applyProtection="1">
      <alignment horizontal="center"/>
      <protection hidden="1"/>
    </xf>
    <xf numFmtId="0" fontId="0" fillId="41" borderId="10" xfId="0" applyFill="1" applyBorder="1" applyAlignment="1">
      <alignment/>
    </xf>
    <xf numFmtId="0" fontId="66" fillId="41" borderId="10" xfId="0" applyNumberFormat="1" applyFont="1" applyFill="1" applyBorder="1" applyAlignment="1" applyProtection="1">
      <alignment/>
      <protection hidden="1"/>
    </xf>
    <xf numFmtId="0" fontId="88" fillId="41" borderId="11" xfId="42" applyFont="1" applyFill="1" applyBorder="1" applyAlignment="1" applyProtection="1">
      <alignment horizontal="center"/>
      <protection hidden="1"/>
    </xf>
    <xf numFmtId="0" fontId="89" fillId="41" borderId="10" xfId="0" applyFont="1" applyFill="1" applyBorder="1" applyAlignment="1" applyProtection="1">
      <alignment/>
      <protection hidden="1"/>
    </xf>
    <xf numFmtId="0" fontId="7" fillId="32" borderId="0" xfId="0" applyFont="1" applyFill="1" applyBorder="1" applyAlignment="1" applyProtection="1">
      <alignment/>
      <protection hidden="1"/>
    </xf>
    <xf numFmtId="0" fontId="5" fillId="32" borderId="11" xfId="0" applyFont="1" applyFill="1" applyBorder="1" applyAlignment="1" applyProtection="1">
      <alignment horizontal="center"/>
      <protection hidden="1"/>
    </xf>
    <xf numFmtId="0" fontId="25" fillId="32" borderId="11" xfId="0" applyFont="1" applyFill="1" applyBorder="1" applyAlignment="1" applyProtection="1">
      <alignment horizontal="center" wrapText="1"/>
      <protection hidden="1"/>
    </xf>
    <xf numFmtId="0" fontId="90" fillId="32" borderId="11" xfId="0" applyFont="1" applyFill="1" applyBorder="1" applyAlignment="1" applyProtection="1">
      <alignment horizontal="center"/>
      <protection hidden="1"/>
    </xf>
    <xf numFmtId="49" fontId="6" fillId="32" borderId="11" xfId="0" applyNumberFormat="1" applyFont="1" applyFill="1" applyBorder="1" applyAlignment="1" applyProtection="1">
      <alignment horizontal="center" vertical="distributed" wrapText="1"/>
      <protection hidden="1"/>
    </xf>
    <xf numFmtId="49" fontId="9" fillId="32" borderId="11" xfId="0" applyNumberFormat="1" applyFont="1" applyFill="1" applyBorder="1" applyAlignment="1" applyProtection="1">
      <alignment horizontal="center" vertical="distributed" wrapText="1"/>
      <protection hidden="1"/>
    </xf>
    <xf numFmtId="0" fontId="5" fillId="32" borderId="45" xfId="0" applyFont="1" applyFill="1" applyBorder="1" applyAlignment="1" applyProtection="1">
      <alignment horizontal="center" vertical="center"/>
      <protection hidden="1"/>
    </xf>
    <xf numFmtId="0" fontId="5" fillId="32" borderId="21" xfId="0" applyFont="1" applyFill="1" applyBorder="1" applyAlignment="1" applyProtection="1">
      <alignment horizontal="center" vertical="center"/>
      <protection hidden="1"/>
    </xf>
    <xf numFmtId="0" fontId="1" fillId="32" borderId="45" xfId="0" applyFont="1" applyFill="1" applyBorder="1" applyAlignment="1" applyProtection="1">
      <alignment horizontal="center" vertical="center"/>
      <protection hidden="1"/>
    </xf>
    <xf numFmtId="0" fontId="1" fillId="32" borderId="21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lsoap.ru/wa-data/public/shop/products/92/10/1092/images/493/493.970.jpg" TargetMode="External" /><Relationship Id="rId2" Type="http://schemas.openxmlformats.org/officeDocument/2006/relationships/hyperlink" Target="http://oilsoap.ru/wa-data/public/shop/products/93/10/1093/images/494/494.500.jpg" TargetMode="External" /><Relationship Id="rId3" Type="http://schemas.openxmlformats.org/officeDocument/2006/relationships/hyperlink" Target="http://oilsoap.ru/wa-data/public/shop/products/91/10/1091/images/492/492.970.jpg" TargetMode="External" /><Relationship Id="rId4" Type="http://schemas.openxmlformats.org/officeDocument/2006/relationships/hyperlink" Target="http://oilsoap.ru/wa-data/public/shop/products/86/10/1086/images/491/491.970.jpg" TargetMode="External" /><Relationship Id="rId5" Type="http://schemas.openxmlformats.org/officeDocument/2006/relationships/hyperlink" Target="http://oilsoap.ru/wa-data/public/shop/products/88/10/1088/images/495/495.500.jpg" TargetMode="External" /><Relationship Id="rId6" Type="http://schemas.openxmlformats.org/officeDocument/2006/relationships/hyperlink" Target="http://oilsoap.ru/wa-data/public/shop/products/85/10/1085/images/496/496.500.jpg" TargetMode="External" /><Relationship Id="rId7" Type="http://schemas.openxmlformats.org/officeDocument/2006/relationships/hyperlink" Target="http://oilsoap.ru/wa-data/public/shop/products/87/10/1087/images/497/497.500.jpg" TargetMode="External" /><Relationship Id="rId8" Type="http://schemas.openxmlformats.org/officeDocument/2006/relationships/hyperlink" Target="http://oilsoap.ru/wa-data/public/shop/products/89/10/1089/images/498/498.500.jpg" TargetMode="External" /><Relationship Id="rId9" Type="http://schemas.openxmlformats.org/officeDocument/2006/relationships/hyperlink" Target="http://oilsoap.ru/wa-data/public/shop/products/90/10/1090/images/499/499.500.jpg" TargetMode="External" /><Relationship Id="rId10" Type="http://schemas.openxmlformats.org/officeDocument/2006/relationships/hyperlink" Target="http://oilsoap.ru/photos/photo/beldi_evkalipt1/" TargetMode="External" /><Relationship Id="rId11" Type="http://schemas.openxmlformats.org/officeDocument/2006/relationships/hyperlink" Target="http://oilsoap.ru/photos/photo/plitka_zhozhobaishokolad1/" TargetMode="External" /><Relationship Id="rId12" Type="http://schemas.openxmlformats.org/officeDocument/2006/relationships/hyperlink" Target="http://oilsoap.ru/photos/photo/skrab_yagodnyy1/" TargetMode="External" /><Relationship Id="rId13" Type="http://schemas.openxmlformats.org/officeDocument/2006/relationships/hyperlink" Target="http://oilsoap.ru/photos/photo/maska_palmaroza1/" TargetMode="External" /><Relationship Id="rId14" Type="http://schemas.openxmlformats.org/officeDocument/2006/relationships/hyperlink" Target="http://oilsoap.ru/photos/photo/beldi_evkalipt1/" TargetMode="External" /><Relationship Id="rId15" Type="http://schemas.openxmlformats.org/officeDocument/2006/relationships/hyperlink" Target="http://oilsoap.ru/photos/photo/mylo-muss_mokhito1/" TargetMode="External" /><Relationship Id="rId16" Type="http://schemas.openxmlformats.org/officeDocument/2006/relationships/hyperlink" Target="http://oilsoap.ru/photos/photo/mylo-sufle_bonzhur1/" TargetMode="External" /><Relationship Id="rId17" Type="http://schemas.openxmlformats.org/officeDocument/2006/relationships/hyperlink" Target="http://oilsoap.ru/photos/photo/skrab_imbir1/" TargetMode="External" /><Relationship Id="rId18" Type="http://schemas.openxmlformats.org/officeDocument/2006/relationships/hyperlink" Target="http://oilsoap.ru/photos/photo/skrab_apelsinikoritsa1/" TargetMode="External" /><Relationship Id="rId19" Type="http://schemas.openxmlformats.org/officeDocument/2006/relationships/hyperlink" Target="http://oilsoap.ru/photos/photo/plitka_aromatnyyglintveyn1/" TargetMode="External" /><Relationship Id="rId20" Type="http://schemas.openxmlformats.org/officeDocument/2006/relationships/hyperlink" Target="http://oilsoap.ru/photos/photo/plitka_vanil1/" TargetMode="External" /><Relationship Id="rId21" Type="http://schemas.openxmlformats.org/officeDocument/2006/relationships/hyperlink" Target="http://oilsoap.ru/photos/photo/maska_khvoynaya1/" TargetMode="External" /><Relationship Id="rId22" Type="http://schemas.openxmlformats.org/officeDocument/2006/relationships/hyperlink" Target="http://oilsoap.ru/photos/photo/beldi_yagodnoe1/" TargetMode="External" /><Relationship Id="rId23" Type="http://schemas.openxmlformats.org/officeDocument/2006/relationships/hyperlink" Target="http://oilsoap.ru/photos/photo/beldi_indiyskiespetsii1/" TargetMode="External" /><Relationship Id="rId24" Type="http://schemas.openxmlformats.org/officeDocument/2006/relationships/hyperlink" Target="http://oilsoap.ru/photos/photo/beldi_tsedra1/" TargetMode="External" /><Relationship Id="rId25" Type="http://schemas.openxmlformats.org/officeDocument/2006/relationships/hyperlink" Target="http://oilsoap.ru/wa-data/public/shop/products/47/11/1147/images/676/676.970.jpg" TargetMode="External" /><Relationship Id="rId26" Type="http://schemas.openxmlformats.org/officeDocument/2006/relationships/hyperlink" Target="http://oilsoap.ru/wa-data/public/shop/products/30/11/1130/images/678/678.970.jpg" TargetMode="External" /><Relationship Id="rId27" Type="http://schemas.openxmlformats.org/officeDocument/2006/relationships/hyperlink" Target="http://oilsoap.ru/photos/photo/beldi_imbir1/" TargetMode="External" /><Relationship Id="rId28" Type="http://schemas.openxmlformats.org/officeDocument/2006/relationships/hyperlink" Target="http://oilsoap.ru/photos/photo/beldi_6trav1/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"/>
  <sheetViews>
    <sheetView tabSelected="1" zoomScale="85" zoomScaleNormal="85" zoomScalePageLayoutView="0" workbookViewId="0" topLeftCell="A1">
      <selection activeCell="B4" sqref="B4:K4"/>
    </sheetView>
  </sheetViews>
  <sheetFormatPr defaultColWidth="9.140625" defaultRowHeight="15" customHeight="1"/>
  <cols>
    <col min="1" max="1" width="23.57421875" style="79" bestFit="1" customWidth="1"/>
    <col min="2" max="2" width="8.57421875" style="72" hidden="1" customWidth="1"/>
    <col min="3" max="3" width="58.28125" style="5" customWidth="1"/>
    <col min="4" max="4" width="9.140625" style="119" customWidth="1"/>
    <col min="5" max="5" width="8.57421875" style="119" customWidth="1"/>
    <col min="6" max="6" width="9.140625" style="72" customWidth="1"/>
    <col min="7" max="7" width="10.57421875" style="5" customWidth="1"/>
    <col min="8" max="8" width="10.7109375" style="119" customWidth="1"/>
    <col min="9" max="9" width="11.57421875" style="119" customWidth="1"/>
    <col min="10" max="10" width="8.8515625" style="119" customWidth="1"/>
    <col min="11" max="11" width="10.57421875" style="5" customWidth="1"/>
    <col min="12" max="12" width="9.8515625" style="5" customWidth="1"/>
    <col min="13" max="13" width="41.57421875" style="5" customWidth="1"/>
    <col min="14" max="14" width="53.8515625" style="5" customWidth="1"/>
    <col min="15" max="15" width="15.7109375" style="5" customWidth="1"/>
    <col min="16" max="16384" width="9.140625" style="5" customWidth="1"/>
  </cols>
  <sheetData>
    <row r="1" spans="1:11" ht="27" customHeight="1">
      <c r="A1" s="178" t="s">
        <v>405</v>
      </c>
      <c r="B1" s="267" t="s">
        <v>1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1:11" s="6" customFormat="1" ht="42.75" customHeight="1">
      <c r="A2" s="78"/>
      <c r="B2" s="270" t="s">
        <v>288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1:11" s="6" customFormat="1" ht="18.75" customHeight="1">
      <c r="A3" s="78"/>
      <c r="B3" s="271" t="s">
        <v>4</v>
      </c>
      <c r="C3" s="270"/>
      <c r="D3" s="270"/>
      <c r="E3" s="270"/>
      <c r="F3" s="270"/>
      <c r="G3" s="270"/>
      <c r="H3" s="270"/>
      <c r="I3" s="270"/>
      <c r="J3" s="270"/>
      <c r="K3" s="270"/>
    </row>
    <row r="4" spans="2:11" ht="48.75" customHeight="1">
      <c r="B4" s="268" t="s">
        <v>392</v>
      </c>
      <c r="C4" s="269"/>
      <c r="D4" s="269"/>
      <c r="E4" s="269"/>
      <c r="F4" s="269"/>
      <c r="G4" s="269"/>
      <c r="H4" s="269"/>
      <c r="I4" s="269"/>
      <c r="J4" s="269"/>
      <c r="K4" s="269"/>
    </row>
    <row r="5" spans="1:12" ht="26.25" customHeight="1">
      <c r="A5" s="193"/>
      <c r="B5" s="194"/>
      <c r="C5" s="195" t="s">
        <v>383</v>
      </c>
      <c r="D5" s="196"/>
      <c r="E5" s="196"/>
      <c r="F5" s="194"/>
      <c r="G5" s="197"/>
      <c r="H5" s="196"/>
      <c r="I5" s="196"/>
      <c r="J5" s="196"/>
      <c r="K5" s="197"/>
      <c r="L5" s="8"/>
    </row>
    <row r="6" spans="1:13" ht="23.25" customHeight="1">
      <c r="A6" s="205"/>
      <c r="B6" s="206"/>
      <c r="C6" s="207" t="s">
        <v>391</v>
      </c>
      <c r="D6" s="208"/>
      <c r="E6" s="208"/>
      <c r="F6" s="206"/>
      <c r="G6" s="209"/>
      <c r="H6" s="208"/>
      <c r="I6" s="208"/>
      <c r="J6" s="208"/>
      <c r="K6" s="210"/>
      <c r="L6" s="210"/>
      <c r="M6" s="210"/>
    </row>
    <row r="7" spans="1:13" ht="23.25" customHeight="1">
      <c r="A7" s="211"/>
      <c r="B7" s="212"/>
      <c r="C7" s="213" t="s">
        <v>390</v>
      </c>
      <c r="D7" s="214"/>
      <c r="E7" s="214"/>
      <c r="F7" s="212"/>
      <c r="G7" s="215"/>
      <c r="H7" s="214"/>
      <c r="I7" s="214"/>
      <c r="J7" s="214"/>
      <c r="K7" s="216"/>
      <c r="L7" s="216"/>
      <c r="M7" s="211"/>
    </row>
    <row r="8" spans="1:12" s="165" customFormat="1" ht="19.5" customHeight="1">
      <c r="A8" s="198"/>
      <c r="B8" s="199"/>
      <c r="C8" s="200" t="s">
        <v>269</v>
      </c>
      <c r="D8" s="201"/>
      <c r="E8" s="201"/>
      <c r="F8" s="199"/>
      <c r="G8" s="202"/>
      <c r="H8" s="201"/>
      <c r="I8" s="201"/>
      <c r="J8" s="203"/>
      <c r="K8" s="204"/>
      <c r="L8" s="204"/>
    </row>
    <row r="9" spans="1:12" ht="15" customHeight="1">
      <c r="A9" s="80"/>
      <c r="B9" s="274" t="s">
        <v>16</v>
      </c>
      <c r="C9" s="272" t="s">
        <v>0</v>
      </c>
      <c r="D9" s="189" t="s">
        <v>388</v>
      </c>
      <c r="E9" s="190"/>
      <c r="F9" s="191"/>
      <c r="G9" s="1" t="s">
        <v>30</v>
      </c>
      <c r="H9" s="120"/>
      <c r="I9" s="121"/>
      <c r="J9" s="223" t="s">
        <v>389</v>
      </c>
      <c r="K9" s="224"/>
      <c r="L9" s="122"/>
    </row>
    <row r="10" spans="1:12" ht="48.75" customHeight="1">
      <c r="A10" s="80"/>
      <c r="B10" s="275"/>
      <c r="C10" s="273"/>
      <c r="D10" s="187" t="s">
        <v>6</v>
      </c>
      <c r="E10" s="187" t="s">
        <v>5</v>
      </c>
      <c r="F10" s="192" t="s">
        <v>2</v>
      </c>
      <c r="G10" s="188" t="s">
        <v>31</v>
      </c>
      <c r="H10" s="187" t="s">
        <v>387</v>
      </c>
      <c r="I10" s="187" t="s">
        <v>43</v>
      </c>
      <c r="J10" s="260" t="s">
        <v>393</v>
      </c>
      <c r="K10" s="259" t="s">
        <v>386</v>
      </c>
      <c r="L10" s="123"/>
    </row>
    <row r="11" spans="1:15" ht="15" customHeight="1">
      <c r="A11" s="80"/>
      <c r="B11" s="62"/>
      <c r="C11" s="16"/>
      <c r="D11" s="94"/>
      <c r="E11" s="94"/>
      <c r="F11" s="156"/>
      <c r="G11" s="13"/>
      <c r="H11" s="124"/>
      <c r="I11" s="124"/>
      <c r="J11" s="225"/>
      <c r="K11" s="225"/>
      <c r="L11" s="123"/>
      <c r="M11" s="168" t="s">
        <v>289</v>
      </c>
      <c r="N11" s="8"/>
      <c r="O11" s="8"/>
    </row>
    <row r="12" spans="1:14" ht="15" customHeight="1">
      <c r="A12" s="217">
        <v>11</v>
      </c>
      <c r="B12" s="63"/>
      <c r="C12" s="14" t="s">
        <v>34</v>
      </c>
      <c r="D12" s="95"/>
      <c r="E12" s="95"/>
      <c r="F12" s="157"/>
      <c r="G12" s="15"/>
      <c r="H12" s="125"/>
      <c r="I12" s="126"/>
      <c r="J12" s="226"/>
      <c r="K12" s="227"/>
      <c r="L12" s="122"/>
      <c r="M12" s="38" t="s">
        <v>99</v>
      </c>
      <c r="N12" s="8"/>
    </row>
    <row r="13" spans="1:14" ht="15" customHeight="1">
      <c r="A13" s="218"/>
      <c r="B13" s="65">
        <v>40244</v>
      </c>
      <c r="C13" s="1" t="s">
        <v>251</v>
      </c>
      <c r="D13" s="104">
        <v>20</v>
      </c>
      <c r="E13" s="104">
        <v>20</v>
      </c>
      <c r="F13" s="70" t="s">
        <v>3</v>
      </c>
      <c r="G13" s="35"/>
      <c r="H13" s="93">
        <f aca="true" t="shared" si="0" ref="H13:H48">IF(G13=0,"",IF($M$51+$O$38&lt;$M$59,ROUND(E13*(1-$N$38/100-$O$36/$M$51),2),ROUND(D13*(1-$N$38/100-$O$36/$M$50),2)))</f>
      </c>
      <c r="I13" s="93" t="str">
        <f aca="true" t="shared" si="1" ref="I13:I48">IF(G13=0," ",G13*H13)</f>
        <v> </v>
      </c>
      <c r="J13" s="228">
        <v>25</v>
      </c>
      <c r="K13" s="228"/>
      <c r="L13" s="122"/>
      <c r="M13" s="4" t="s">
        <v>88</v>
      </c>
      <c r="N13" s="35"/>
    </row>
    <row r="14" spans="1:14" ht="15" customHeight="1">
      <c r="A14" s="218"/>
      <c r="B14" s="65">
        <v>40421</v>
      </c>
      <c r="C14" s="170" t="s">
        <v>275</v>
      </c>
      <c r="D14" s="104">
        <v>5</v>
      </c>
      <c r="E14" s="104">
        <v>5</v>
      </c>
      <c r="F14" s="70" t="s">
        <v>3</v>
      </c>
      <c r="G14" s="35"/>
      <c r="H14" s="93">
        <f t="shared" si="0"/>
      </c>
      <c r="I14" s="93" t="str">
        <f t="shared" si="1"/>
        <v> </v>
      </c>
      <c r="J14" s="228">
        <v>5</v>
      </c>
      <c r="K14" s="228"/>
      <c r="L14" s="140"/>
      <c r="M14" s="4" t="s">
        <v>257</v>
      </c>
      <c r="N14" s="35"/>
    </row>
    <row r="15" spans="1:14" ht="15" customHeight="1">
      <c r="A15" s="218"/>
      <c r="B15" s="65">
        <v>40245</v>
      </c>
      <c r="C15" s="1" t="s">
        <v>252</v>
      </c>
      <c r="D15" s="93">
        <v>10</v>
      </c>
      <c r="E15" s="93">
        <v>10</v>
      </c>
      <c r="F15" s="1" t="s">
        <v>3</v>
      </c>
      <c r="G15" s="35"/>
      <c r="H15" s="93">
        <f t="shared" si="0"/>
      </c>
      <c r="I15" s="93" t="str">
        <f t="shared" si="1"/>
        <v> </v>
      </c>
      <c r="J15" s="228">
        <v>10</v>
      </c>
      <c r="K15" s="228"/>
      <c r="L15" s="140"/>
      <c r="M15" s="4" t="s">
        <v>380</v>
      </c>
      <c r="N15" s="35"/>
    </row>
    <row r="16" spans="1:14" ht="15" customHeight="1">
      <c r="A16" s="218"/>
      <c r="B16" s="65">
        <v>40036</v>
      </c>
      <c r="C16" s="1" t="s">
        <v>191</v>
      </c>
      <c r="D16" s="169">
        <v>83</v>
      </c>
      <c r="E16" s="169">
        <v>99</v>
      </c>
      <c r="F16" s="1" t="s">
        <v>3</v>
      </c>
      <c r="G16" s="35"/>
      <c r="H16" s="93">
        <f t="shared" si="0"/>
      </c>
      <c r="I16" s="93" t="str">
        <f t="shared" si="1"/>
        <v> </v>
      </c>
      <c r="J16" s="228">
        <v>148</v>
      </c>
      <c r="K16" s="228">
        <v>165</v>
      </c>
      <c r="L16" s="140"/>
      <c r="M16" s="2" t="s">
        <v>92</v>
      </c>
      <c r="N16" s="35"/>
    </row>
    <row r="17" spans="1:14" ht="15" customHeight="1">
      <c r="A17" s="219">
        <v>43321</v>
      </c>
      <c r="B17" s="65">
        <v>40060</v>
      </c>
      <c r="C17" s="1" t="s">
        <v>18</v>
      </c>
      <c r="D17" s="93">
        <v>57</v>
      </c>
      <c r="E17" s="93">
        <v>69</v>
      </c>
      <c r="F17" s="1" t="s">
        <v>3</v>
      </c>
      <c r="G17" s="35"/>
      <c r="H17" s="93">
        <f t="shared" si="0"/>
      </c>
      <c r="I17" s="93" t="str">
        <f t="shared" si="1"/>
        <v> </v>
      </c>
      <c r="J17" s="228">
        <v>100</v>
      </c>
      <c r="K17" s="228">
        <v>110</v>
      </c>
      <c r="L17" s="122"/>
      <c r="M17" s="2" t="s">
        <v>97</v>
      </c>
      <c r="N17" s="35"/>
    </row>
    <row r="18" spans="1:15" ht="15" customHeight="1">
      <c r="A18" s="219">
        <v>43579</v>
      </c>
      <c r="B18" s="65">
        <v>40057</v>
      </c>
      <c r="C18" s="40" t="s">
        <v>106</v>
      </c>
      <c r="D18" s="93">
        <v>59</v>
      </c>
      <c r="E18" s="93">
        <v>71</v>
      </c>
      <c r="F18" s="1" t="s">
        <v>3</v>
      </c>
      <c r="G18" s="35"/>
      <c r="H18" s="93">
        <f t="shared" si="0"/>
      </c>
      <c r="I18" s="93" t="str">
        <f t="shared" si="1"/>
        <v> </v>
      </c>
      <c r="J18" s="229">
        <v>110</v>
      </c>
      <c r="K18" s="229">
        <v>121</v>
      </c>
      <c r="L18" s="122"/>
      <c r="M18" s="90" t="s">
        <v>170</v>
      </c>
      <c r="N18" s="35"/>
      <c r="O18" s="23"/>
    </row>
    <row r="19" spans="1:14" ht="15" customHeight="1">
      <c r="A19" s="219">
        <v>43579</v>
      </c>
      <c r="B19" s="40">
        <v>40061</v>
      </c>
      <c r="C19" s="1" t="s">
        <v>25</v>
      </c>
      <c r="D19" s="93">
        <v>58</v>
      </c>
      <c r="E19" s="93">
        <v>70</v>
      </c>
      <c r="F19" s="1" t="s">
        <v>3</v>
      </c>
      <c r="G19" s="35"/>
      <c r="H19" s="93">
        <f t="shared" si="0"/>
      </c>
      <c r="I19" s="93" t="str">
        <f t="shared" si="1"/>
        <v> </v>
      </c>
      <c r="J19" s="228">
        <v>99</v>
      </c>
      <c r="K19" s="228">
        <v>109</v>
      </c>
      <c r="L19" s="122"/>
      <c r="M19" s="22"/>
      <c r="N19" s="22"/>
    </row>
    <row r="20" spans="1:14" ht="15" customHeight="1">
      <c r="A20" s="218"/>
      <c r="B20" s="65">
        <v>40044</v>
      </c>
      <c r="C20" s="1" t="s">
        <v>17</v>
      </c>
      <c r="D20" s="93">
        <v>56</v>
      </c>
      <c r="E20" s="93">
        <v>68</v>
      </c>
      <c r="F20" s="1" t="s">
        <v>14</v>
      </c>
      <c r="G20" s="35"/>
      <c r="H20" s="93">
        <f t="shared" si="0"/>
      </c>
      <c r="I20" s="93" t="str">
        <f t="shared" si="1"/>
        <v> </v>
      </c>
      <c r="J20" s="228">
        <v>99</v>
      </c>
      <c r="K20" s="228">
        <v>109</v>
      </c>
      <c r="L20" s="140"/>
      <c r="M20" s="137" t="s">
        <v>87</v>
      </c>
      <c r="N20" s="138"/>
    </row>
    <row r="21" spans="1:14" ht="15" customHeight="1">
      <c r="A21" s="219">
        <v>43579</v>
      </c>
      <c r="B21" s="40">
        <v>40062</v>
      </c>
      <c r="C21" s="1" t="s">
        <v>26</v>
      </c>
      <c r="D21" s="93">
        <v>59</v>
      </c>
      <c r="E21" s="93">
        <v>71</v>
      </c>
      <c r="F21" s="18" t="s">
        <v>3</v>
      </c>
      <c r="G21" s="35"/>
      <c r="H21" s="93">
        <f t="shared" si="0"/>
      </c>
      <c r="I21" s="93" t="str">
        <f t="shared" si="1"/>
        <v> </v>
      </c>
      <c r="J21" s="228">
        <v>105</v>
      </c>
      <c r="K21" s="228">
        <v>116</v>
      </c>
      <c r="L21" s="122"/>
      <c r="M21" s="39" t="s">
        <v>100</v>
      </c>
      <c r="N21" s="35"/>
    </row>
    <row r="22" spans="1:14" ht="15" customHeight="1">
      <c r="A22" s="219">
        <v>43579</v>
      </c>
      <c r="B22" s="65">
        <v>40063</v>
      </c>
      <c r="C22" s="1" t="s">
        <v>196</v>
      </c>
      <c r="D22" s="93">
        <v>58</v>
      </c>
      <c r="E22" s="93">
        <v>70</v>
      </c>
      <c r="F22" s="1" t="s">
        <v>3</v>
      </c>
      <c r="G22" s="35"/>
      <c r="H22" s="93">
        <f t="shared" si="0"/>
      </c>
      <c r="I22" s="93" t="str">
        <f t="shared" si="1"/>
        <v> </v>
      </c>
      <c r="J22" s="228">
        <v>100</v>
      </c>
      <c r="K22" s="228">
        <v>110</v>
      </c>
      <c r="L22" s="140"/>
      <c r="M22" s="39" t="s">
        <v>101</v>
      </c>
      <c r="N22" s="35"/>
    </row>
    <row r="23" spans="1:14" ht="15" customHeight="1">
      <c r="A23" s="219">
        <v>43321</v>
      </c>
      <c r="B23" s="65">
        <v>40064</v>
      </c>
      <c r="C23" s="1" t="s">
        <v>19</v>
      </c>
      <c r="D23" s="93">
        <v>55</v>
      </c>
      <c r="E23" s="93">
        <v>66</v>
      </c>
      <c r="F23" s="1" t="s">
        <v>3</v>
      </c>
      <c r="G23" s="35"/>
      <c r="H23" s="93">
        <f t="shared" si="0"/>
      </c>
      <c r="I23" s="93" t="str">
        <f t="shared" si="1"/>
        <v> </v>
      </c>
      <c r="J23" s="228">
        <v>99</v>
      </c>
      <c r="K23" s="228">
        <v>109</v>
      </c>
      <c r="L23" s="140"/>
      <c r="M23" s="39" t="s">
        <v>381</v>
      </c>
      <c r="N23" s="35"/>
    </row>
    <row r="24" spans="1:14" ht="15" customHeight="1">
      <c r="A24" s="219">
        <v>43321</v>
      </c>
      <c r="B24" s="65">
        <v>40040</v>
      </c>
      <c r="C24" s="1" t="s">
        <v>20</v>
      </c>
      <c r="D24" s="93">
        <v>53</v>
      </c>
      <c r="E24" s="93">
        <v>64</v>
      </c>
      <c r="F24" s="1" t="s">
        <v>3</v>
      </c>
      <c r="G24" s="35"/>
      <c r="H24" s="93">
        <f t="shared" si="0"/>
      </c>
      <c r="I24" s="93" t="str">
        <f t="shared" si="1"/>
        <v> </v>
      </c>
      <c r="J24" s="228">
        <v>99</v>
      </c>
      <c r="K24" s="228">
        <v>109</v>
      </c>
      <c r="L24" s="122"/>
      <c r="M24" s="39" t="s">
        <v>102</v>
      </c>
      <c r="N24" s="35"/>
    </row>
    <row r="25" spans="1:14" ht="15" customHeight="1">
      <c r="A25" s="219">
        <v>43321</v>
      </c>
      <c r="B25" s="65">
        <v>40035</v>
      </c>
      <c r="C25" s="1" t="s">
        <v>190</v>
      </c>
      <c r="D25" s="93">
        <v>48</v>
      </c>
      <c r="E25" s="93">
        <v>58</v>
      </c>
      <c r="F25" s="1" t="s">
        <v>3</v>
      </c>
      <c r="G25" s="35"/>
      <c r="H25" s="93">
        <f t="shared" si="0"/>
      </c>
      <c r="I25" s="93" t="str">
        <f t="shared" si="1"/>
        <v> </v>
      </c>
      <c r="J25" s="228">
        <v>95</v>
      </c>
      <c r="K25" s="228">
        <v>100</v>
      </c>
      <c r="L25" s="122"/>
      <c r="M25" s="39" t="s">
        <v>103</v>
      </c>
      <c r="N25" s="35"/>
    </row>
    <row r="26" spans="1:14" ht="15" customHeight="1">
      <c r="A26" s="219">
        <v>43579</v>
      </c>
      <c r="B26" s="65">
        <v>40058</v>
      </c>
      <c r="C26" s="1" t="s">
        <v>110</v>
      </c>
      <c r="D26" s="93">
        <v>59</v>
      </c>
      <c r="E26" s="93">
        <v>71</v>
      </c>
      <c r="F26" s="1" t="s">
        <v>3</v>
      </c>
      <c r="G26" s="35"/>
      <c r="H26" s="93">
        <f t="shared" si="0"/>
      </c>
      <c r="I26" s="93" t="str">
        <f t="shared" si="1"/>
        <v> </v>
      </c>
      <c r="J26" s="228">
        <v>105</v>
      </c>
      <c r="K26" s="228">
        <v>115</v>
      </c>
      <c r="L26" s="140"/>
      <c r="M26" s="39" t="s">
        <v>171</v>
      </c>
      <c r="N26" s="35"/>
    </row>
    <row r="27" spans="1:14" ht="15" customHeight="1">
      <c r="A27" s="219">
        <v>43579</v>
      </c>
      <c r="B27" s="65">
        <v>40477</v>
      </c>
      <c r="C27" s="152" t="s">
        <v>307</v>
      </c>
      <c r="D27" s="153">
        <v>56</v>
      </c>
      <c r="E27" s="153">
        <v>68</v>
      </c>
      <c r="F27" s="1" t="s">
        <v>3</v>
      </c>
      <c r="G27" s="35"/>
      <c r="H27" s="93">
        <f>IF(G27=0,"",IF($M$51+$O$38&lt;$M$59,ROUND(E27*(1-$N$38/100-$O$36/$M$51),2),ROUND(D27*(1-$N$38/100-$O$36/$M$50),2)))</f>
      </c>
      <c r="I27" s="93" t="str">
        <f>IF(G27=0," ",G27*H27)</f>
        <v> </v>
      </c>
      <c r="J27" s="228">
        <v>105</v>
      </c>
      <c r="K27" s="228">
        <v>116</v>
      </c>
      <c r="L27" s="140"/>
      <c r="M27" s="39" t="s">
        <v>382</v>
      </c>
      <c r="N27" s="35"/>
    </row>
    <row r="28" spans="1:14" ht="15" customHeight="1">
      <c r="A28" s="219">
        <v>43321</v>
      </c>
      <c r="B28" s="65">
        <v>40037</v>
      </c>
      <c r="C28" s="1" t="s">
        <v>192</v>
      </c>
      <c r="D28" s="93">
        <v>60</v>
      </c>
      <c r="E28" s="93">
        <v>72</v>
      </c>
      <c r="F28" s="1" t="s">
        <v>3</v>
      </c>
      <c r="G28" s="35"/>
      <c r="H28" s="93">
        <f t="shared" si="0"/>
      </c>
      <c r="I28" s="93" t="str">
        <f t="shared" si="1"/>
        <v> </v>
      </c>
      <c r="J28" s="228">
        <v>111</v>
      </c>
      <c r="K28" s="228">
        <v>123</v>
      </c>
      <c r="L28" s="122"/>
      <c r="M28" s="5" t="s">
        <v>89</v>
      </c>
      <c r="N28" s="7"/>
    </row>
    <row r="29" spans="1:15" ht="15" customHeight="1">
      <c r="A29" s="219">
        <v>43321</v>
      </c>
      <c r="B29" s="65">
        <v>40038</v>
      </c>
      <c r="C29" s="1" t="s">
        <v>193</v>
      </c>
      <c r="D29" s="93">
        <v>63</v>
      </c>
      <c r="E29" s="93">
        <v>76</v>
      </c>
      <c r="F29" s="1" t="s">
        <v>14</v>
      </c>
      <c r="G29" s="35"/>
      <c r="H29" s="93">
        <f t="shared" si="0"/>
      </c>
      <c r="I29" s="93" t="str">
        <f t="shared" si="1"/>
        <v> </v>
      </c>
      <c r="J29" s="228">
        <v>116</v>
      </c>
      <c r="K29" s="228">
        <v>128</v>
      </c>
      <c r="L29" s="122"/>
      <c r="M29" s="37" t="s">
        <v>98</v>
      </c>
      <c r="O29" s="9"/>
    </row>
    <row r="30" spans="1:15" ht="15" customHeight="1">
      <c r="A30" s="219">
        <v>43321</v>
      </c>
      <c r="B30" s="65">
        <v>40065</v>
      </c>
      <c r="C30" s="1" t="s">
        <v>21</v>
      </c>
      <c r="D30" s="93">
        <v>57</v>
      </c>
      <c r="E30" s="93">
        <v>69</v>
      </c>
      <c r="F30" s="1" t="s">
        <v>3</v>
      </c>
      <c r="G30" s="35"/>
      <c r="H30" s="93">
        <f t="shared" si="0"/>
      </c>
      <c r="I30" s="93" t="str">
        <f t="shared" si="1"/>
        <v> </v>
      </c>
      <c r="J30" s="228">
        <v>99</v>
      </c>
      <c r="K30" s="228">
        <v>109</v>
      </c>
      <c r="L30" s="122"/>
      <c r="M30" s="7" t="s">
        <v>90</v>
      </c>
      <c r="N30" s="139"/>
      <c r="O30" s="9"/>
    </row>
    <row r="31" spans="1:15" ht="15" customHeight="1">
      <c r="A31" s="218"/>
      <c r="B31" s="65">
        <v>40059</v>
      </c>
      <c r="C31" s="1" t="s">
        <v>27</v>
      </c>
      <c r="D31" s="93">
        <v>58</v>
      </c>
      <c r="E31" s="93">
        <v>70</v>
      </c>
      <c r="F31" s="1" t="s">
        <v>3</v>
      </c>
      <c r="G31" s="35"/>
      <c r="H31" s="93">
        <f t="shared" si="0"/>
      </c>
      <c r="I31" s="93" t="str">
        <f t="shared" si="1"/>
        <v> </v>
      </c>
      <c r="J31" s="228">
        <v>105</v>
      </c>
      <c r="K31" s="228">
        <v>116</v>
      </c>
      <c r="L31" s="140"/>
      <c r="M31" s="82"/>
      <c r="N31" s="88"/>
      <c r="O31" s="82"/>
    </row>
    <row r="32" spans="1:15" ht="15" customHeight="1">
      <c r="A32" s="218"/>
      <c r="B32" s="40">
        <v>40066</v>
      </c>
      <c r="C32" s="44" t="s">
        <v>28</v>
      </c>
      <c r="D32" s="93">
        <v>58</v>
      </c>
      <c r="E32" s="93">
        <v>70</v>
      </c>
      <c r="F32" s="1" t="s">
        <v>3</v>
      </c>
      <c r="G32" s="35"/>
      <c r="H32" s="93">
        <f t="shared" si="0"/>
      </c>
      <c r="I32" s="93" t="str">
        <f t="shared" si="1"/>
        <v> </v>
      </c>
      <c r="J32" s="229">
        <v>110</v>
      </c>
      <c r="K32" s="229">
        <v>120</v>
      </c>
      <c r="L32" s="140"/>
      <c r="M32" s="82"/>
      <c r="N32" s="88"/>
      <c r="O32" s="82"/>
    </row>
    <row r="33" spans="1:15" ht="15" customHeight="1">
      <c r="A33" s="219">
        <v>43321</v>
      </c>
      <c r="B33" s="65">
        <v>40067</v>
      </c>
      <c r="C33" s="1" t="s">
        <v>23</v>
      </c>
      <c r="D33" s="93">
        <v>57</v>
      </c>
      <c r="E33" s="93">
        <v>69</v>
      </c>
      <c r="F33" s="1" t="s">
        <v>3</v>
      </c>
      <c r="G33" s="35"/>
      <c r="H33" s="93">
        <f t="shared" si="0"/>
      </c>
      <c r="I33" s="93" t="str">
        <f t="shared" si="1"/>
        <v> </v>
      </c>
      <c r="J33" s="228">
        <v>99</v>
      </c>
      <c r="K33" s="228">
        <v>109</v>
      </c>
      <c r="L33" s="140"/>
      <c r="M33" s="82"/>
      <c r="N33" s="88"/>
      <c r="O33" s="82"/>
    </row>
    <row r="34" spans="1:15" ht="15" customHeight="1">
      <c r="A34" s="219">
        <v>43579</v>
      </c>
      <c r="B34" s="65">
        <v>40068</v>
      </c>
      <c r="C34" s="1" t="s">
        <v>22</v>
      </c>
      <c r="D34" s="93">
        <v>58</v>
      </c>
      <c r="E34" s="93">
        <v>70</v>
      </c>
      <c r="F34" s="1" t="s">
        <v>14</v>
      </c>
      <c r="G34" s="35"/>
      <c r="H34" s="93">
        <f t="shared" si="0"/>
      </c>
      <c r="I34" s="93" t="str">
        <f t="shared" si="1"/>
        <v> </v>
      </c>
      <c r="J34" s="228">
        <v>105</v>
      </c>
      <c r="K34" s="228">
        <v>116</v>
      </c>
      <c r="L34" s="140"/>
      <c r="M34" s="82"/>
      <c r="N34" s="88"/>
      <c r="O34" s="82"/>
    </row>
    <row r="35" spans="1:15" ht="15" customHeight="1">
      <c r="A35" s="219">
        <v>43321</v>
      </c>
      <c r="B35" s="67">
        <v>40039</v>
      </c>
      <c r="C35" s="3" t="s">
        <v>105</v>
      </c>
      <c r="D35" s="93">
        <v>55</v>
      </c>
      <c r="E35" s="93">
        <v>66</v>
      </c>
      <c r="F35" s="1" t="s">
        <v>3</v>
      </c>
      <c r="G35" s="35"/>
      <c r="H35" s="93">
        <f t="shared" si="0"/>
      </c>
      <c r="I35" s="93" t="str">
        <f t="shared" si="1"/>
        <v> </v>
      </c>
      <c r="J35" s="230">
        <v>95</v>
      </c>
      <c r="K35" s="230">
        <v>105</v>
      </c>
      <c r="L35" s="140"/>
      <c r="M35" s="82"/>
      <c r="N35" s="88"/>
      <c r="O35" s="82" t="s">
        <v>166</v>
      </c>
    </row>
    <row r="36" spans="1:15" ht="15" customHeight="1">
      <c r="A36" s="218"/>
      <c r="B36" s="40">
        <v>40041</v>
      </c>
      <c r="C36" s="3" t="s">
        <v>120</v>
      </c>
      <c r="D36" s="93">
        <v>59</v>
      </c>
      <c r="E36" s="93">
        <v>71</v>
      </c>
      <c r="F36" s="1" t="s">
        <v>3</v>
      </c>
      <c r="G36" s="35"/>
      <c r="H36" s="93">
        <f t="shared" si="0"/>
      </c>
      <c r="I36" s="93" t="str">
        <f t="shared" si="1"/>
        <v> </v>
      </c>
      <c r="J36" s="230">
        <v>99</v>
      </c>
      <c r="K36" s="230">
        <v>109</v>
      </c>
      <c r="L36" s="140"/>
      <c r="M36" s="82"/>
      <c r="N36" s="88"/>
      <c r="O36" s="82">
        <v>0</v>
      </c>
    </row>
    <row r="37" spans="1:15" ht="15" customHeight="1">
      <c r="A37" s="219">
        <v>43579</v>
      </c>
      <c r="B37" s="65">
        <v>40056</v>
      </c>
      <c r="C37" s="3" t="s">
        <v>152</v>
      </c>
      <c r="D37" s="93">
        <v>59</v>
      </c>
      <c r="E37" s="93">
        <v>71</v>
      </c>
      <c r="F37" s="1" t="s">
        <v>3</v>
      </c>
      <c r="G37" s="35"/>
      <c r="H37" s="93">
        <f t="shared" si="0"/>
      </c>
      <c r="I37" s="93" t="str">
        <f t="shared" si="1"/>
        <v> </v>
      </c>
      <c r="J37" s="230">
        <v>99</v>
      </c>
      <c r="K37" s="230">
        <v>109</v>
      </c>
      <c r="L37" s="140"/>
      <c r="M37" s="82" t="s">
        <v>164</v>
      </c>
      <c r="N37" s="82" t="s">
        <v>165</v>
      </c>
      <c r="O37" s="82" t="s">
        <v>258</v>
      </c>
    </row>
    <row r="38" spans="1:15" ht="15" customHeight="1">
      <c r="A38" s="218"/>
      <c r="B38" s="65">
        <v>40069</v>
      </c>
      <c r="C38" s="1" t="s">
        <v>197</v>
      </c>
      <c r="D38" s="93">
        <v>57</v>
      </c>
      <c r="E38" s="93">
        <v>69</v>
      </c>
      <c r="F38" s="1" t="s">
        <v>3</v>
      </c>
      <c r="G38" s="35"/>
      <c r="H38" s="93">
        <f t="shared" si="0"/>
      </c>
      <c r="I38" s="93" t="str">
        <f t="shared" si="1"/>
        <v> </v>
      </c>
      <c r="J38" s="228">
        <v>99</v>
      </c>
      <c r="K38" s="228">
        <v>109</v>
      </c>
      <c r="L38" s="140"/>
      <c r="M38" s="82">
        <f>L386*N38/100/(1-N38/100)</f>
        <v>0</v>
      </c>
      <c r="N38" s="82">
        <f>IF(N18="крупный опт",10,0)</f>
        <v>0</v>
      </c>
      <c r="O38" s="82">
        <v>0</v>
      </c>
    </row>
    <row r="39" spans="1:15" ht="15" customHeight="1">
      <c r="A39" s="218"/>
      <c r="B39" s="65">
        <v>40052</v>
      </c>
      <c r="C39" s="1" t="s">
        <v>195</v>
      </c>
      <c r="D39" s="93">
        <v>41</v>
      </c>
      <c r="E39" s="93">
        <v>50</v>
      </c>
      <c r="F39" s="1" t="s">
        <v>3</v>
      </c>
      <c r="G39" s="35"/>
      <c r="H39" s="93">
        <f t="shared" si="0"/>
      </c>
      <c r="I39" s="93" t="str">
        <f t="shared" si="1"/>
        <v> </v>
      </c>
      <c r="J39" s="228">
        <v>75</v>
      </c>
      <c r="K39" s="228">
        <v>83</v>
      </c>
      <c r="L39" s="140"/>
      <c r="M39" s="82"/>
      <c r="N39" s="82"/>
      <c r="O39" s="82"/>
    </row>
    <row r="40" spans="1:15" ht="15" customHeight="1">
      <c r="A40" s="219">
        <v>43321</v>
      </c>
      <c r="B40" s="65">
        <v>40054</v>
      </c>
      <c r="C40" s="1" t="s">
        <v>24</v>
      </c>
      <c r="D40" s="93">
        <v>43</v>
      </c>
      <c r="E40" s="93">
        <v>52</v>
      </c>
      <c r="F40" s="1" t="s">
        <v>3</v>
      </c>
      <c r="G40" s="35"/>
      <c r="H40" s="93">
        <f t="shared" si="0"/>
      </c>
      <c r="I40" s="93" t="str">
        <f t="shared" si="1"/>
        <v> </v>
      </c>
      <c r="J40" s="228">
        <v>79</v>
      </c>
      <c r="K40" s="228">
        <v>87</v>
      </c>
      <c r="L40" s="140"/>
      <c r="M40" s="82"/>
      <c r="N40" s="82"/>
      <c r="O40" s="82"/>
    </row>
    <row r="41" spans="1:15" ht="15" customHeight="1">
      <c r="A41" s="218"/>
      <c r="B41" s="65">
        <v>40042</v>
      </c>
      <c r="C41" s="1" t="s">
        <v>317</v>
      </c>
      <c r="D41" s="93">
        <v>59</v>
      </c>
      <c r="E41" s="93">
        <v>71</v>
      </c>
      <c r="F41" s="1" t="s">
        <v>3</v>
      </c>
      <c r="G41" s="35"/>
      <c r="H41" s="93">
        <f t="shared" si="0"/>
      </c>
      <c r="I41" s="93" t="str">
        <f t="shared" si="1"/>
        <v> </v>
      </c>
      <c r="J41" s="228">
        <v>100</v>
      </c>
      <c r="K41" s="228">
        <v>110</v>
      </c>
      <c r="L41" s="140"/>
      <c r="M41" s="82"/>
      <c r="N41" s="82"/>
      <c r="O41" s="82"/>
    </row>
    <row r="42" spans="1:15" ht="15" customHeight="1">
      <c r="A42" s="219">
        <v>43579</v>
      </c>
      <c r="B42" s="65">
        <v>40478</v>
      </c>
      <c r="C42" s="152" t="s">
        <v>308</v>
      </c>
      <c r="D42" s="153">
        <v>58</v>
      </c>
      <c r="E42" s="153">
        <v>70</v>
      </c>
      <c r="F42" s="1" t="s">
        <v>3</v>
      </c>
      <c r="G42" s="35"/>
      <c r="H42" s="93">
        <f>IF(G42=0,"",IF($M$51+$O$38&lt;$M$59,ROUND(E42*(1-$N$38/100-$O$36/$M$51),2),ROUND(D42*(1-$N$38/100-$O$36/$M$50),2)))</f>
      </c>
      <c r="I42" s="93" t="str">
        <f>IF(G42=0," ",G42*H42)</f>
        <v> </v>
      </c>
      <c r="J42" s="228">
        <v>100</v>
      </c>
      <c r="K42" s="228">
        <v>110</v>
      </c>
      <c r="L42" s="140"/>
      <c r="M42" s="82"/>
      <c r="N42" s="82"/>
      <c r="O42" s="82"/>
    </row>
    <row r="43" spans="1:15" ht="15" customHeight="1">
      <c r="A43" s="218"/>
      <c r="B43" s="65">
        <v>40045</v>
      </c>
      <c r="C43" s="1" t="s">
        <v>13</v>
      </c>
      <c r="D43" s="93">
        <v>56</v>
      </c>
      <c r="E43" s="93">
        <v>68</v>
      </c>
      <c r="F43" s="1" t="s">
        <v>3</v>
      </c>
      <c r="G43" s="35"/>
      <c r="H43" s="93">
        <f t="shared" si="0"/>
      </c>
      <c r="I43" s="93" t="str">
        <f t="shared" si="1"/>
        <v> </v>
      </c>
      <c r="J43" s="228">
        <v>105</v>
      </c>
      <c r="K43" s="228">
        <v>116</v>
      </c>
      <c r="L43" s="140"/>
      <c r="M43" s="82"/>
      <c r="N43" s="82"/>
      <c r="O43" s="82"/>
    </row>
    <row r="44" spans="1:15" ht="15" customHeight="1">
      <c r="A44" s="218"/>
      <c r="B44" s="65">
        <v>40049</v>
      </c>
      <c r="C44" s="1" t="s">
        <v>44</v>
      </c>
      <c r="D44" s="104">
        <v>68</v>
      </c>
      <c r="E44" s="104">
        <v>82</v>
      </c>
      <c r="F44" s="1" t="s">
        <v>3</v>
      </c>
      <c r="G44" s="35"/>
      <c r="H44" s="93">
        <f t="shared" si="0"/>
      </c>
      <c r="I44" s="93" t="str">
        <f t="shared" si="1"/>
        <v> </v>
      </c>
      <c r="J44" s="228">
        <v>129</v>
      </c>
      <c r="K44" s="228">
        <v>142</v>
      </c>
      <c r="L44" s="140"/>
      <c r="M44" s="82"/>
      <c r="N44" s="82"/>
      <c r="O44" s="82"/>
    </row>
    <row r="45" spans="1:15" ht="15" customHeight="1">
      <c r="A45" s="219">
        <v>43321</v>
      </c>
      <c r="B45" s="65">
        <v>40050</v>
      </c>
      <c r="C45" s="1" t="s">
        <v>45</v>
      </c>
      <c r="D45" s="93">
        <v>53</v>
      </c>
      <c r="E45" s="93">
        <v>64</v>
      </c>
      <c r="F45" s="1" t="s">
        <v>3</v>
      </c>
      <c r="G45" s="35"/>
      <c r="H45" s="93">
        <f t="shared" si="0"/>
      </c>
      <c r="I45" s="93" t="str">
        <f t="shared" si="1"/>
        <v> </v>
      </c>
      <c r="J45" s="228">
        <v>99</v>
      </c>
      <c r="K45" s="228">
        <v>109</v>
      </c>
      <c r="L45" s="140"/>
      <c r="M45" s="82"/>
      <c r="N45" s="82"/>
      <c r="O45" s="82"/>
    </row>
    <row r="46" spans="1:15" ht="15" customHeight="1">
      <c r="A46" s="219">
        <v>43321</v>
      </c>
      <c r="B46" s="65">
        <v>40048</v>
      </c>
      <c r="C46" s="1" t="s">
        <v>194</v>
      </c>
      <c r="D46" s="93">
        <v>58</v>
      </c>
      <c r="E46" s="93">
        <v>70</v>
      </c>
      <c r="F46" s="1" t="s">
        <v>3</v>
      </c>
      <c r="G46" s="35"/>
      <c r="H46" s="93">
        <f t="shared" si="0"/>
      </c>
      <c r="I46" s="93" t="str">
        <f t="shared" si="1"/>
        <v> </v>
      </c>
      <c r="J46" s="228">
        <v>109</v>
      </c>
      <c r="K46" s="228">
        <v>120</v>
      </c>
      <c r="L46" s="140"/>
      <c r="M46" s="82"/>
      <c r="N46" s="82"/>
      <c r="O46" s="82"/>
    </row>
    <row r="47" spans="1:15" ht="15" customHeight="1">
      <c r="A47" s="218"/>
      <c r="B47" s="65">
        <v>40051</v>
      </c>
      <c r="C47" s="1" t="s">
        <v>155</v>
      </c>
      <c r="D47" s="93">
        <v>58</v>
      </c>
      <c r="E47" s="93">
        <v>70</v>
      </c>
      <c r="F47" s="1" t="s">
        <v>3</v>
      </c>
      <c r="G47" s="35"/>
      <c r="H47" s="93">
        <f t="shared" si="0"/>
      </c>
      <c r="I47" s="93" t="str">
        <f t="shared" si="1"/>
        <v> </v>
      </c>
      <c r="J47" s="228">
        <v>110</v>
      </c>
      <c r="K47" s="228">
        <v>121</v>
      </c>
      <c r="L47" s="140"/>
      <c r="M47" s="82"/>
      <c r="N47" s="82"/>
      <c r="O47" s="82"/>
    </row>
    <row r="48" spans="1:15" ht="15" customHeight="1">
      <c r="A48" s="218"/>
      <c r="B48" s="40">
        <v>40251</v>
      </c>
      <c r="C48" s="44" t="s">
        <v>51</v>
      </c>
      <c r="D48" s="104">
        <v>43</v>
      </c>
      <c r="E48" s="104">
        <v>51</v>
      </c>
      <c r="F48" s="1" t="s">
        <v>3</v>
      </c>
      <c r="G48" s="35"/>
      <c r="H48" s="93">
        <f t="shared" si="0"/>
      </c>
      <c r="I48" s="93" t="str">
        <f t="shared" si="1"/>
        <v> </v>
      </c>
      <c r="J48" s="229">
        <v>60</v>
      </c>
      <c r="K48" s="229">
        <v>66</v>
      </c>
      <c r="L48" s="140"/>
      <c r="M48" s="82"/>
      <c r="N48" s="82"/>
      <c r="O48" s="82"/>
    </row>
    <row r="49" spans="1:15" ht="15" customHeight="1">
      <c r="A49" s="218"/>
      <c r="B49" s="67"/>
      <c r="C49" s="30"/>
      <c r="D49" s="96"/>
      <c r="E49" s="96"/>
      <c r="F49" s="31"/>
      <c r="G49" s="31"/>
      <c r="H49" s="127"/>
      <c r="I49" s="127"/>
      <c r="J49" s="231"/>
      <c r="K49" s="231"/>
      <c r="L49" s="140"/>
      <c r="M49" s="82"/>
      <c r="N49" s="82"/>
      <c r="O49" s="82"/>
    </row>
    <row r="50" spans="1:15" ht="15" customHeight="1">
      <c r="A50" s="218"/>
      <c r="B50" s="67"/>
      <c r="C50" s="32" t="s">
        <v>63</v>
      </c>
      <c r="D50" s="96"/>
      <c r="E50" s="96"/>
      <c r="F50" s="31"/>
      <c r="G50" s="31"/>
      <c r="H50" s="127"/>
      <c r="I50" s="128"/>
      <c r="J50" s="232"/>
      <c r="K50" s="233"/>
      <c r="L50" s="140"/>
      <c r="M50" s="83">
        <f>SUMPRODUCT(D13:D384,G13:G384)</f>
        <v>0</v>
      </c>
      <c r="N50" s="82"/>
      <c r="O50" s="81"/>
    </row>
    <row r="51" spans="1:15" ht="15" customHeight="1">
      <c r="A51" s="218">
        <v>10</v>
      </c>
      <c r="B51" s="68"/>
      <c r="C51" s="34" t="s">
        <v>64</v>
      </c>
      <c r="D51" s="97"/>
      <c r="E51" s="97"/>
      <c r="F51" s="33"/>
      <c r="G51" s="33"/>
      <c r="H51" s="97"/>
      <c r="I51" s="129"/>
      <c r="J51" s="234"/>
      <c r="K51" s="235"/>
      <c r="L51" s="140"/>
      <c r="M51" s="83">
        <f>SUMPRODUCT(E13:E384,G13:G384)</f>
        <v>0</v>
      </c>
      <c r="N51" s="83"/>
      <c r="O51" s="81"/>
    </row>
    <row r="52" spans="1:15" ht="15" customHeight="1">
      <c r="A52" s="218"/>
      <c r="B52" s="91">
        <v>40401</v>
      </c>
      <c r="C52" s="18" t="s">
        <v>65</v>
      </c>
      <c r="D52" s="179">
        <v>95</v>
      </c>
      <c r="E52" s="179">
        <v>111</v>
      </c>
      <c r="F52" s="1" t="s">
        <v>3</v>
      </c>
      <c r="G52" s="36"/>
      <c r="H52" s="93">
        <f aca="true" t="shared" si="2" ref="H52:H81">IF(G52=0,"",IF($M$51+$O$38&lt;$M$59,ROUND(E52*(1-$N$38/100-$O$36/$M$51),2),ROUND(D52*(1-$N$38/100-$O$36/$M$50),2)))</f>
      </c>
      <c r="I52" s="93" t="str">
        <f aca="true" t="shared" si="3" ref="I52:I81">IF(G52=0," ",G52*H52)</f>
        <v> </v>
      </c>
      <c r="J52" s="236">
        <v>163</v>
      </c>
      <c r="K52" s="236">
        <f aca="true" t="shared" si="4" ref="K52:K60">K16+15</f>
        <v>180</v>
      </c>
      <c r="L52" s="141"/>
      <c r="M52" s="84" t="s">
        <v>39</v>
      </c>
      <c r="N52" s="84"/>
      <c r="O52" s="81"/>
    </row>
    <row r="53" spans="1:15" ht="15" customHeight="1">
      <c r="A53" s="219">
        <v>43321</v>
      </c>
      <c r="B53" s="91">
        <v>40376</v>
      </c>
      <c r="C53" s="1" t="s">
        <v>70</v>
      </c>
      <c r="D53" s="98">
        <v>69</v>
      </c>
      <c r="E53" s="98">
        <v>81</v>
      </c>
      <c r="F53" s="1" t="s">
        <v>3</v>
      </c>
      <c r="G53" s="35"/>
      <c r="H53" s="93">
        <f t="shared" si="2"/>
      </c>
      <c r="I53" s="93" t="str">
        <f t="shared" si="3"/>
        <v> </v>
      </c>
      <c r="J53" s="236">
        <v>115</v>
      </c>
      <c r="K53" s="236">
        <f t="shared" si="4"/>
        <v>125</v>
      </c>
      <c r="L53" s="142"/>
      <c r="M53" s="84" t="s">
        <v>40</v>
      </c>
      <c r="N53" s="84"/>
      <c r="O53" s="81"/>
    </row>
    <row r="54" spans="1:15" ht="15" customHeight="1">
      <c r="A54" s="219">
        <v>43579</v>
      </c>
      <c r="B54" s="91">
        <v>40402</v>
      </c>
      <c r="C54" s="40" t="s">
        <v>108</v>
      </c>
      <c r="D54" s="93">
        <v>71</v>
      </c>
      <c r="E54" s="93">
        <v>83</v>
      </c>
      <c r="F54" s="1" t="s">
        <v>3</v>
      </c>
      <c r="G54" s="35"/>
      <c r="H54" s="93">
        <f t="shared" si="2"/>
      </c>
      <c r="I54" s="93" t="str">
        <f t="shared" si="3"/>
        <v> </v>
      </c>
      <c r="J54" s="229">
        <v>125</v>
      </c>
      <c r="K54" s="229">
        <f t="shared" si="4"/>
        <v>136</v>
      </c>
      <c r="L54" s="141"/>
      <c r="M54" s="86"/>
      <c r="N54" s="89"/>
      <c r="O54" s="82"/>
    </row>
    <row r="55" spans="1:15" ht="15" customHeight="1">
      <c r="A55" s="219">
        <v>43579</v>
      </c>
      <c r="B55" s="91">
        <v>40386</v>
      </c>
      <c r="C55" s="1" t="s">
        <v>77</v>
      </c>
      <c r="D55" s="93">
        <v>70</v>
      </c>
      <c r="E55" s="93">
        <v>82</v>
      </c>
      <c r="F55" s="1" t="s">
        <v>3</v>
      </c>
      <c r="G55" s="35"/>
      <c r="H55" s="93">
        <f t="shared" si="2"/>
      </c>
      <c r="I55" s="93" t="str">
        <f t="shared" si="3"/>
        <v> </v>
      </c>
      <c r="J55" s="228">
        <v>115</v>
      </c>
      <c r="K55" s="228">
        <f t="shared" si="4"/>
        <v>124</v>
      </c>
      <c r="L55" s="141"/>
      <c r="M55" s="84"/>
      <c r="N55" s="84"/>
      <c r="O55" s="82"/>
    </row>
    <row r="56" spans="1:15" ht="15" customHeight="1">
      <c r="A56" s="218"/>
      <c r="B56" s="91">
        <v>40377</v>
      </c>
      <c r="C56" s="1" t="s">
        <v>71</v>
      </c>
      <c r="D56" s="93">
        <v>68</v>
      </c>
      <c r="E56" s="93">
        <v>80</v>
      </c>
      <c r="F56" s="1" t="s">
        <v>14</v>
      </c>
      <c r="G56" s="35"/>
      <c r="H56" s="93">
        <f t="shared" si="2"/>
      </c>
      <c r="I56" s="93" t="str">
        <f t="shared" si="3"/>
        <v> </v>
      </c>
      <c r="J56" s="228">
        <v>115</v>
      </c>
      <c r="K56" s="228">
        <f t="shared" si="4"/>
        <v>124</v>
      </c>
      <c r="L56" s="140"/>
      <c r="M56" s="87" t="s">
        <v>41</v>
      </c>
      <c r="N56" s="87"/>
      <c r="O56" s="82"/>
    </row>
    <row r="57" spans="1:15" ht="15" customHeight="1">
      <c r="A57" s="219">
        <v>43579</v>
      </c>
      <c r="B57" s="91">
        <v>40390</v>
      </c>
      <c r="C57" s="1" t="s">
        <v>80</v>
      </c>
      <c r="D57" s="93">
        <v>71</v>
      </c>
      <c r="E57" s="93">
        <v>83</v>
      </c>
      <c r="F57" s="1" t="s">
        <v>3</v>
      </c>
      <c r="G57" s="35"/>
      <c r="H57" s="93">
        <f t="shared" si="2"/>
      </c>
      <c r="I57" s="93" t="str">
        <f t="shared" si="3"/>
        <v> </v>
      </c>
      <c r="J57" s="228">
        <v>120</v>
      </c>
      <c r="K57" s="228">
        <f t="shared" si="4"/>
        <v>131</v>
      </c>
      <c r="L57" s="140"/>
      <c r="M57" s="85" t="s">
        <v>42</v>
      </c>
      <c r="N57" s="82"/>
      <c r="O57" s="82"/>
    </row>
    <row r="58" spans="1:15" ht="15" customHeight="1">
      <c r="A58" s="218"/>
      <c r="B58" s="91">
        <v>40394</v>
      </c>
      <c r="C58" s="1" t="s">
        <v>121</v>
      </c>
      <c r="D58" s="93">
        <v>70</v>
      </c>
      <c r="E58" s="93">
        <v>82</v>
      </c>
      <c r="F58" s="1" t="s">
        <v>3</v>
      </c>
      <c r="G58" s="35"/>
      <c r="H58" s="93">
        <f t="shared" si="2"/>
      </c>
      <c r="I58" s="93" t="str">
        <f t="shared" si="3"/>
        <v> </v>
      </c>
      <c r="J58" s="228">
        <v>115</v>
      </c>
      <c r="K58" s="228">
        <f t="shared" si="4"/>
        <v>125</v>
      </c>
      <c r="L58" s="140"/>
      <c r="M58" s="85" t="s">
        <v>91</v>
      </c>
      <c r="N58" s="82"/>
      <c r="O58" s="82"/>
    </row>
    <row r="59" spans="1:15" ht="15" customHeight="1">
      <c r="A59" s="218"/>
      <c r="B59" s="91">
        <v>40378</v>
      </c>
      <c r="C59" s="1" t="s">
        <v>72</v>
      </c>
      <c r="D59" s="93">
        <v>67</v>
      </c>
      <c r="E59" s="93">
        <v>78</v>
      </c>
      <c r="F59" s="1" t="s">
        <v>3</v>
      </c>
      <c r="G59" s="35"/>
      <c r="H59" s="93">
        <f t="shared" si="2"/>
      </c>
      <c r="I59" s="93" t="str">
        <f t="shared" si="3"/>
        <v> </v>
      </c>
      <c r="J59" s="228">
        <v>115</v>
      </c>
      <c r="K59" s="228">
        <f t="shared" si="4"/>
        <v>124</v>
      </c>
      <c r="L59" s="140"/>
      <c r="M59" s="82">
        <f>IF(N14="постоянный клиент",30000,IF(N14="заказываю впервые",IF(N13="юридическое лицо",20000,30000),30000))</f>
        <v>30000</v>
      </c>
      <c r="N59" s="82"/>
      <c r="O59" s="82"/>
    </row>
    <row r="60" spans="1:15" ht="15" customHeight="1">
      <c r="A60" s="219">
        <v>43321</v>
      </c>
      <c r="B60" s="91">
        <v>40372</v>
      </c>
      <c r="C60" s="1" t="s">
        <v>66</v>
      </c>
      <c r="D60" s="93">
        <v>65</v>
      </c>
      <c r="E60" s="93">
        <v>76</v>
      </c>
      <c r="F60" s="1" t="s">
        <v>3</v>
      </c>
      <c r="G60" s="35"/>
      <c r="H60" s="93">
        <f t="shared" si="2"/>
      </c>
      <c r="I60" s="93" t="str">
        <f t="shared" si="3"/>
        <v> </v>
      </c>
      <c r="J60" s="228">
        <v>115</v>
      </c>
      <c r="K60" s="228">
        <f t="shared" si="4"/>
        <v>124</v>
      </c>
      <c r="L60" s="140"/>
      <c r="M60" s="85" t="s">
        <v>85</v>
      </c>
      <c r="N60" s="82"/>
      <c r="O60" s="82"/>
    </row>
    <row r="61" spans="1:15" ht="15" customHeight="1">
      <c r="A61" s="219">
        <v>43321</v>
      </c>
      <c r="B61" s="91">
        <v>40389</v>
      </c>
      <c r="C61" s="1" t="s">
        <v>79</v>
      </c>
      <c r="D61" s="93">
        <v>60</v>
      </c>
      <c r="E61" s="93">
        <v>70</v>
      </c>
      <c r="F61" s="1" t="s">
        <v>3</v>
      </c>
      <c r="G61" s="35"/>
      <c r="H61" s="93">
        <f>IF(G61=0,"",IF($M$51+$O$38&lt;$M$59,ROUND(E61*(1-$N$38/100-$O$36/$M$51),2),ROUND(D61*(1-$N$38/100-$O$36/$M$50),2)))</f>
      </c>
      <c r="I61" s="93" t="str">
        <f>IF(G61=0," ",G61*H61)</f>
        <v> </v>
      </c>
      <c r="J61" s="228">
        <v>100</v>
      </c>
      <c r="K61" s="228">
        <f aca="true" t="shared" si="5" ref="K61:K74">K25+15</f>
        <v>115</v>
      </c>
      <c r="L61" s="140"/>
      <c r="M61" s="85" t="s">
        <v>86</v>
      </c>
      <c r="N61" s="82"/>
      <c r="O61" s="82"/>
    </row>
    <row r="62" spans="1:15" ht="15" customHeight="1">
      <c r="A62" s="219">
        <v>43321</v>
      </c>
      <c r="B62" s="91">
        <v>40405</v>
      </c>
      <c r="C62" s="152" t="s">
        <v>404</v>
      </c>
      <c r="D62" s="153">
        <v>71</v>
      </c>
      <c r="E62" s="153">
        <v>83</v>
      </c>
      <c r="F62" s="1" t="s">
        <v>3</v>
      </c>
      <c r="G62" s="35"/>
      <c r="H62" s="93">
        <f t="shared" si="2"/>
      </c>
      <c r="I62" s="93" t="str">
        <f t="shared" si="3"/>
        <v> </v>
      </c>
      <c r="J62" s="228">
        <f>J26+15</f>
        <v>120</v>
      </c>
      <c r="K62" s="228">
        <f t="shared" si="5"/>
        <v>130</v>
      </c>
      <c r="L62" s="140"/>
      <c r="M62" s="85" t="s">
        <v>94</v>
      </c>
      <c r="N62" s="82"/>
      <c r="O62" s="82"/>
    </row>
    <row r="63" spans="1:15" ht="15" customHeight="1">
      <c r="A63" s="219">
        <v>43579</v>
      </c>
      <c r="B63" s="91">
        <v>40503</v>
      </c>
      <c r="C63" s="152" t="s">
        <v>406</v>
      </c>
      <c r="D63" s="153">
        <v>68</v>
      </c>
      <c r="E63" s="153">
        <v>80</v>
      </c>
      <c r="F63" s="1" t="s">
        <v>3</v>
      </c>
      <c r="G63" s="35"/>
      <c r="H63" s="93">
        <f>IF(G63=0,"",IF($M$51+$O$38&lt;$M$59,ROUND(E63*(1-$N$38/100-$O$36/$M$51),2),ROUND(D63*(1-$N$38/100-$O$36/$M$50),2)))</f>
      </c>
      <c r="I63" s="93" t="str">
        <f>IF(G63=0," ",G63*H63)</f>
        <v> </v>
      </c>
      <c r="J63" s="228">
        <v>120</v>
      </c>
      <c r="K63" s="228">
        <f t="shared" si="5"/>
        <v>131</v>
      </c>
      <c r="L63" s="140"/>
      <c r="M63" s="85" t="s">
        <v>93</v>
      </c>
      <c r="N63" s="82"/>
      <c r="O63" s="82"/>
    </row>
    <row r="64" spans="1:15" ht="15" customHeight="1">
      <c r="A64" s="219">
        <v>43579</v>
      </c>
      <c r="B64" s="91">
        <v>40374</v>
      </c>
      <c r="C64" s="1" t="s">
        <v>68</v>
      </c>
      <c r="D64" s="93">
        <v>72</v>
      </c>
      <c r="E64" s="93">
        <v>84</v>
      </c>
      <c r="F64" s="1" t="s">
        <v>3</v>
      </c>
      <c r="G64" s="35"/>
      <c r="H64" s="93">
        <f t="shared" si="2"/>
      </c>
      <c r="I64" s="93" t="str">
        <f t="shared" si="3"/>
        <v> </v>
      </c>
      <c r="J64" s="228">
        <v>126</v>
      </c>
      <c r="K64" s="228">
        <f t="shared" si="5"/>
        <v>138</v>
      </c>
      <c r="L64" s="140"/>
      <c r="M64" s="82" t="s">
        <v>95</v>
      </c>
      <c r="N64" s="82"/>
      <c r="O64" s="82"/>
    </row>
    <row r="65" spans="1:15" ht="15" customHeight="1">
      <c r="A65" s="219">
        <v>43321</v>
      </c>
      <c r="B65" s="91">
        <v>40375</v>
      </c>
      <c r="C65" s="1" t="s">
        <v>69</v>
      </c>
      <c r="D65" s="93">
        <v>75</v>
      </c>
      <c r="E65" s="93">
        <v>88</v>
      </c>
      <c r="F65" s="1" t="s">
        <v>14</v>
      </c>
      <c r="G65" s="35"/>
      <c r="H65" s="93">
        <f t="shared" si="2"/>
      </c>
      <c r="I65" s="93" t="str">
        <f t="shared" si="3"/>
        <v> </v>
      </c>
      <c r="J65" s="228">
        <v>131</v>
      </c>
      <c r="K65" s="228">
        <f t="shared" si="5"/>
        <v>143</v>
      </c>
      <c r="L65" s="140"/>
      <c r="M65" s="82" t="s">
        <v>96</v>
      </c>
      <c r="N65" s="82"/>
      <c r="O65" s="87"/>
    </row>
    <row r="66" spans="1:15" ht="15" customHeight="1">
      <c r="A66" s="219">
        <v>43321</v>
      </c>
      <c r="B66" s="91">
        <v>40379</v>
      </c>
      <c r="C66" s="1" t="s">
        <v>73</v>
      </c>
      <c r="D66" s="93">
        <v>69</v>
      </c>
      <c r="E66" s="93">
        <v>81</v>
      </c>
      <c r="F66" s="1" t="s">
        <v>3</v>
      </c>
      <c r="G66" s="35"/>
      <c r="H66" s="93">
        <f t="shared" si="2"/>
      </c>
      <c r="I66" s="93" t="str">
        <f t="shared" si="3"/>
        <v> </v>
      </c>
      <c r="J66" s="228">
        <v>114</v>
      </c>
      <c r="K66" s="228">
        <f t="shared" si="5"/>
        <v>124</v>
      </c>
      <c r="L66" s="140"/>
      <c r="M66" s="82"/>
      <c r="N66" s="82"/>
      <c r="O66" s="82"/>
    </row>
    <row r="67" spans="1:15" ht="15" customHeight="1">
      <c r="A67" s="218"/>
      <c r="B67" s="91">
        <v>40391</v>
      </c>
      <c r="C67" s="1" t="s">
        <v>81</v>
      </c>
      <c r="D67" s="93">
        <v>70</v>
      </c>
      <c r="E67" s="93">
        <v>82</v>
      </c>
      <c r="F67" s="1" t="s">
        <v>3</v>
      </c>
      <c r="G67" s="35"/>
      <c r="H67" s="93">
        <f t="shared" si="2"/>
      </c>
      <c r="I67" s="93" t="str">
        <f t="shared" si="3"/>
        <v> </v>
      </c>
      <c r="J67" s="228">
        <v>120</v>
      </c>
      <c r="K67" s="228">
        <f t="shared" si="5"/>
        <v>131</v>
      </c>
      <c r="L67" s="140"/>
      <c r="M67" s="82" t="s">
        <v>167</v>
      </c>
      <c r="N67" s="88"/>
      <c r="O67" s="82"/>
    </row>
    <row r="68" spans="1:15" ht="15" customHeight="1">
      <c r="A68" s="219">
        <v>43579</v>
      </c>
      <c r="B68" s="91">
        <v>40380</v>
      </c>
      <c r="C68" s="1" t="s">
        <v>74</v>
      </c>
      <c r="D68" s="93">
        <v>70</v>
      </c>
      <c r="E68" s="93">
        <v>82</v>
      </c>
      <c r="F68" s="1" t="s">
        <v>14</v>
      </c>
      <c r="G68" s="35"/>
      <c r="H68" s="93">
        <f t="shared" si="2"/>
      </c>
      <c r="I68" s="93" t="str">
        <f t="shared" si="3"/>
        <v> </v>
      </c>
      <c r="J68" s="228">
        <v>125</v>
      </c>
      <c r="K68" s="228">
        <f t="shared" si="5"/>
        <v>135</v>
      </c>
      <c r="L68" s="143"/>
      <c r="M68" s="82" t="s">
        <v>168</v>
      </c>
      <c r="N68" s="88"/>
      <c r="O68" s="82"/>
    </row>
    <row r="69" spans="1:15" ht="15" customHeight="1">
      <c r="A69" s="219">
        <v>43321</v>
      </c>
      <c r="B69" s="91">
        <v>40382</v>
      </c>
      <c r="C69" s="1" t="s">
        <v>76</v>
      </c>
      <c r="D69" s="93">
        <v>69</v>
      </c>
      <c r="E69" s="93">
        <v>81</v>
      </c>
      <c r="F69" s="1" t="s">
        <v>3</v>
      </c>
      <c r="G69" s="35"/>
      <c r="H69" s="93">
        <f t="shared" si="2"/>
      </c>
      <c r="I69" s="93" t="str">
        <f t="shared" si="3"/>
        <v> </v>
      </c>
      <c r="J69" s="228">
        <v>115</v>
      </c>
      <c r="K69" s="228">
        <f t="shared" si="5"/>
        <v>124</v>
      </c>
      <c r="L69" s="140"/>
      <c r="M69" s="82" t="s">
        <v>169</v>
      </c>
      <c r="N69" s="82"/>
      <c r="O69" s="82"/>
    </row>
    <row r="70" spans="1:15" ht="15" customHeight="1">
      <c r="A70" s="219">
        <v>43579</v>
      </c>
      <c r="B70" s="91">
        <v>40381</v>
      </c>
      <c r="C70" s="1" t="s">
        <v>75</v>
      </c>
      <c r="D70" s="93">
        <v>70</v>
      </c>
      <c r="E70" s="93">
        <v>82</v>
      </c>
      <c r="F70" s="1" t="s">
        <v>3</v>
      </c>
      <c r="G70" s="35"/>
      <c r="H70" s="93">
        <f t="shared" si="2"/>
      </c>
      <c r="I70" s="93" t="str">
        <f t="shared" si="3"/>
        <v> </v>
      </c>
      <c r="J70" s="228">
        <v>120</v>
      </c>
      <c r="K70" s="228">
        <f t="shared" si="5"/>
        <v>131</v>
      </c>
      <c r="L70" s="140"/>
      <c r="M70" s="82"/>
      <c r="N70" s="82"/>
      <c r="O70" s="82"/>
    </row>
    <row r="71" spans="1:15" ht="15" customHeight="1">
      <c r="A71" s="219">
        <v>43321</v>
      </c>
      <c r="B71" s="91">
        <v>40385</v>
      </c>
      <c r="C71" s="3" t="s">
        <v>107</v>
      </c>
      <c r="D71" s="93">
        <v>67</v>
      </c>
      <c r="E71" s="93">
        <v>78</v>
      </c>
      <c r="F71" s="1" t="s">
        <v>3</v>
      </c>
      <c r="G71" s="35"/>
      <c r="H71" s="93">
        <f t="shared" si="2"/>
      </c>
      <c r="I71" s="93" t="str">
        <f t="shared" si="3"/>
        <v> </v>
      </c>
      <c r="J71" s="230">
        <v>110</v>
      </c>
      <c r="K71" s="230">
        <f t="shared" si="5"/>
        <v>120</v>
      </c>
      <c r="L71" s="143"/>
      <c r="M71" s="82"/>
      <c r="N71" s="82"/>
      <c r="O71" s="82"/>
    </row>
    <row r="72" spans="1:15" ht="15" customHeight="1">
      <c r="A72" s="219">
        <v>43579</v>
      </c>
      <c r="B72" s="91">
        <v>40395</v>
      </c>
      <c r="C72" s="3" t="s">
        <v>122</v>
      </c>
      <c r="D72" s="93">
        <v>71</v>
      </c>
      <c r="E72" s="93">
        <v>83</v>
      </c>
      <c r="F72" s="1" t="s">
        <v>3</v>
      </c>
      <c r="G72" s="35"/>
      <c r="H72" s="93">
        <f t="shared" si="2"/>
      </c>
      <c r="I72" s="93" t="str">
        <f t="shared" si="3"/>
        <v> </v>
      </c>
      <c r="J72" s="230">
        <v>115</v>
      </c>
      <c r="K72" s="230">
        <f t="shared" si="5"/>
        <v>124</v>
      </c>
      <c r="L72" s="140"/>
      <c r="M72" s="82"/>
      <c r="N72" s="82"/>
      <c r="O72" s="82"/>
    </row>
    <row r="73" spans="1:15" ht="15" customHeight="1">
      <c r="A73" s="219">
        <v>43579</v>
      </c>
      <c r="B73" s="91">
        <v>40397</v>
      </c>
      <c r="C73" s="3" t="s">
        <v>157</v>
      </c>
      <c r="D73" s="93">
        <v>71</v>
      </c>
      <c r="E73" s="93">
        <v>83</v>
      </c>
      <c r="F73" s="1" t="s">
        <v>3</v>
      </c>
      <c r="G73" s="35"/>
      <c r="H73" s="93">
        <f t="shared" si="2"/>
      </c>
      <c r="I73" s="93" t="str">
        <f t="shared" si="3"/>
        <v> </v>
      </c>
      <c r="J73" s="230">
        <v>115</v>
      </c>
      <c r="K73" s="230">
        <f t="shared" si="5"/>
        <v>124</v>
      </c>
      <c r="L73" s="140"/>
      <c r="M73" s="82"/>
      <c r="N73" s="82"/>
      <c r="O73" s="82"/>
    </row>
    <row r="74" spans="1:15" ht="15" customHeight="1">
      <c r="A74" s="219">
        <v>43321</v>
      </c>
      <c r="B74" s="91">
        <v>40396</v>
      </c>
      <c r="C74" s="1" t="s">
        <v>84</v>
      </c>
      <c r="D74" s="93">
        <v>69</v>
      </c>
      <c r="E74" s="93">
        <v>81</v>
      </c>
      <c r="F74" s="1" t="s">
        <v>14</v>
      </c>
      <c r="G74" s="35"/>
      <c r="H74" s="93">
        <f t="shared" si="2"/>
      </c>
      <c r="I74" s="93" t="str">
        <f t="shared" si="3"/>
        <v> </v>
      </c>
      <c r="J74" s="228">
        <v>115</v>
      </c>
      <c r="K74" s="228">
        <f t="shared" si="5"/>
        <v>124</v>
      </c>
      <c r="L74" s="140"/>
      <c r="M74" s="82"/>
      <c r="N74" s="82"/>
      <c r="O74" s="82"/>
    </row>
    <row r="75" spans="1:15" ht="15" customHeight="1">
      <c r="A75" s="218"/>
      <c r="B75" s="91">
        <v>40392</v>
      </c>
      <c r="C75" s="1" t="s">
        <v>82</v>
      </c>
      <c r="D75" s="93">
        <v>71</v>
      </c>
      <c r="E75" s="93">
        <v>83</v>
      </c>
      <c r="F75" s="1" t="s">
        <v>3</v>
      </c>
      <c r="G75" s="35"/>
      <c r="H75" s="93">
        <f>IF(G75=0,"",IF($M$51+$O$38&lt;$M$59,ROUND(E75*(1-$N$38/100-$O$36/$M$51),2),ROUND(D75*(1-$N$38/100-$O$36/$M$50),2)))</f>
      </c>
      <c r="I75" s="93" t="str">
        <f>IF(G75=0," ",G75*H75)</f>
        <v> </v>
      </c>
      <c r="J75" s="228">
        <v>115</v>
      </c>
      <c r="K75" s="228">
        <f aca="true" t="shared" si="6" ref="K75:K81">K41+15</f>
        <v>125</v>
      </c>
      <c r="L75" s="140"/>
      <c r="M75" s="82"/>
      <c r="N75" s="82"/>
      <c r="O75" s="82"/>
    </row>
    <row r="76" spans="1:15" ht="15" customHeight="1">
      <c r="A76" s="218"/>
      <c r="B76" s="91">
        <v>40392</v>
      </c>
      <c r="C76" s="152" t="s">
        <v>407</v>
      </c>
      <c r="D76" s="153">
        <v>70</v>
      </c>
      <c r="E76" s="153">
        <v>82</v>
      </c>
      <c r="F76" s="1" t="s">
        <v>3</v>
      </c>
      <c r="G76" s="35"/>
      <c r="H76" s="93">
        <f t="shared" si="2"/>
      </c>
      <c r="I76" s="93" t="str">
        <f t="shared" si="3"/>
        <v> </v>
      </c>
      <c r="J76" s="228">
        <v>115</v>
      </c>
      <c r="K76" s="228">
        <f t="shared" si="6"/>
        <v>125</v>
      </c>
      <c r="L76" s="140"/>
      <c r="M76" s="82"/>
      <c r="N76" s="82"/>
      <c r="O76" s="82"/>
    </row>
    <row r="77" spans="1:15" ht="15" customHeight="1">
      <c r="A77" s="219">
        <v>43579</v>
      </c>
      <c r="B77" s="91">
        <v>40388</v>
      </c>
      <c r="C77" s="1" t="s">
        <v>78</v>
      </c>
      <c r="D77" s="93">
        <v>68</v>
      </c>
      <c r="E77" s="93">
        <v>80</v>
      </c>
      <c r="F77" s="1" t="s">
        <v>3</v>
      </c>
      <c r="G77" s="35"/>
      <c r="H77" s="93">
        <f t="shared" si="2"/>
      </c>
      <c r="I77" s="93" t="str">
        <f t="shared" si="3"/>
        <v> </v>
      </c>
      <c r="J77" s="228">
        <v>120</v>
      </c>
      <c r="K77" s="228">
        <f t="shared" si="6"/>
        <v>131</v>
      </c>
      <c r="L77" s="140"/>
      <c r="M77" s="82"/>
      <c r="N77" s="82"/>
      <c r="O77" s="82"/>
    </row>
    <row r="78" spans="1:15" ht="15" customHeight="1">
      <c r="A78" s="218"/>
      <c r="B78" s="91">
        <v>40393</v>
      </c>
      <c r="C78" s="1" t="s">
        <v>83</v>
      </c>
      <c r="D78" s="104">
        <v>80</v>
      </c>
      <c r="E78" s="104">
        <v>94</v>
      </c>
      <c r="F78" s="1" t="s">
        <v>3</v>
      </c>
      <c r="G78" s="35"/>
      <c r="H78" s="93">
        <f t="shared" si="2"/>
      </c>
      <c r="I78" s="93" t="str">
        <f t="shared" si="3"/>
        <v> </v>
      </c>
      <c r="J78" s="228">
        <v>144</v>
      </c>
      <c r="K78" s="228">
        <f t="shared" si="6"/>
        <v>157</v>
      </c>
      <c r="L78" s="143"/>
      <c r="M78" s="82"/>
      <c r="N78" s="82"/>
      <c r="O78" s="82"/>
    </row>
    <row r="79" spans="1:15" ht="15" customHeight="1">
      <c r="A79" s="219">
        <v>43321</v>
      </c>
      <c r="B79" s="91">
        <v>40373</v>
      </c>
      <c r="C79" s="1" t="s">
        <v>67</v>
      </c>
      <c r="D79" s="93">
        <v>65</v>
      </c>
      <c r="E79" s="93">
        <v>76</v>
      </c>
      <c r="F79" s="1" t="s">
        <v>3</v>
      </c>
      <c r="G79" s="35"/>
      <c r="H79" s="93">
        <f t="shared" si="2"/>
      </c>
      <c r="I79" s="93" t="str">
        <f t="shared" si="3"/>
        <v> </v>
      </c>
      <c r="J79" s="228">
        <v>115</v>
      </c>
      <c r="K79" s="228">
        <f t="shared" si="6"/>
        <v>124</v>
      </c>
      <c r="L79" s="140"/>
      <c r="M79" s="82"/>
      <c r="N79" s="82"/>
      <c r="O79" s="82"/>
    </row>
    <row r="80" spans="1:15" ht="15" customHeight="1">
      <c r="A80" s="219">
        <v>43321</v>
      </c>
      <c r="B80" s="91">
        <v>40384</v>
      </c>
      <c r="C80" s="1" t="s">
        <v>109</v>
      </c>
      <c r="D80" s="93">
        <v>70</v>
      </c>
      <c r="E80" s="93">
        <v>82</v>
      </c>
      <c r="F80" s="1" t="s">
        <v>14</v>
      </c>
      <c r="G80" s="35"/>
      <c r="H80" s="93">
        <f t="shared" si="2"/>
      </c>
      <c r="I80" s="93" t="str">
        <f t="shared" si="3"/>
        <v> </v>
      </c>
      <c r="J80" s="228">
        <v>125</v>
      </c>
      <c r="K80" s="228">
        <f t="shared" si="6"/>
        <v>135</v>
      </c>
      <c r="L80" s="140"/>
      <c r="M80" s="82"/>
      <c r="N80" s="82"/>
      <c r="O80" s="82"/>
    </row>
    <row r="81" spans="1:15" ht="15" customHeight="1">
      <c r="A81" s="218"/>
      <c r="B81" s="91">
        <v>40383</v>
      </c>
      <c r="C81" s="1" t="s">
        <v>156</v>
      </c>
      <c r="D81" s="93">
        <v>70</v>
      </c>
      <c r="E81" s="93">
        <v>82</v>
      </c>
      <c r="F81" s="1" t="s">
        <v>3</v>
      </c>
      <c r="G81" s="35"/>
      <c r="H81" s="93">
        <f t="shared" si="2"/>
      </c>
      <c r="I81" s="93" t="str">
        <f t="shared" si="3"/>
        <v> </v>
      </c>
      <c r="J81" s="228">
        <v>125</v>
      </c>
      <c r="K81" s="228">
        <f t="shared" si="6"/>
        <v>136</v>
      </c>
      <c r="L81" s="140"/>
      <c r="M81" s="82"/>
      <c r="N81" s="82"/>
      <c r="O81" s="82"/>
    </row>
    <row r="82" spans="1:15" ht="15" customHeight="1">
      <c r="A82" s="218"/>
      <c r="B82" s="67"/>
      <c r="C82" s="22"/>
      <c r="D82" s="99"/>
      <c r="E82" s="99"/>
      <c r="F82" s="22"/>
      <c r="G82" s="41"/>
      <c r="H82" s="41"/>
      <c r="I82" s="99"/>
      <c r="J82" s="237"/>
      <c r="K82" s="237"/>
      <c r="L82" s="140"/>
      <c r="M82" s="82"/>
      <c r="N82" s="82"/>
      <c r="O82" s="82"/>
    </row>
    <row r="83" spans="1:15" ht="15" customHeight="1">
      <c r="A83" s="218"/>
      <c r="B83" s="69"/>
      <c r="C83" s="56" t="s">
        <v>158</v>
      </c>
      <c r="D83" s="100"/>
      <c r="E83" s="100"/>
      <c r="F83" s="42"/>
      <c r="G83" s="12"/>
      <c r="H83" s="164"/>
      <c r="I83" s="130"/>
      <c r="J83" s="238"/>
      <c r="K83" s="239"/>
      <c r="L83" s="140"/>
      <c r="M83" s="82"/>
      <c r="N83" s="82"/>
      <c r="O83" s="82"/>
    </row>
    <row r="84" spans="1:15" ht="15" customHeight="1">
      <c r="A84" s="218"/>
      <c r="B84" s="70">
        <v>40029</v>
      </c>
      <c r="C84" s="1" t="s">
        <v>184</v>
      </c>
      <c r="D84" s="93">
        <v>85</v>
      </c>
      <c r="E84" s="93">
        <v>102</v>
      </c>
      <c r="F84" s="1" t="s">
        <v>3</v>
      </c>
      <c r="G84" s="35"/>
      <c r="H84" s="93">
        <f aca="true" t="shared" si="7" ref="H84:H89">IF(G84=0,"",IF($M$51+$O$38&lt;$M$59,ROUND(E84*(1-$N$38/100-$O$36/$M$51),2),ROUND(D84*(1-$N$38/100-$O$36/$M$50),2)))</f>
      </c>
      <c r="I84" s="93" t="str">
        <f aca="true" t="shared" si="8" ref="I84:I89">IF(G84=0," ",G84*H84)</f>
        <v> </v>
      </c>
      <c r="J84" s="228">
        <v>166</v>
      </c>
      <c r="K84" s="228">
        <v>170</v>
      </c>
      <c r="L84" s="140"/>
      <c r="M84" s="82"/>
      <c r="N84" s="82"/>
      <c r="O84" s="82"/>
    </row>
    <row r="85" spans="1:15" ht="15" customHeight="1">
      <c r="A85" s="218"/>
      <c r="B85" s="70">
        <v>40030</v>
      </c>
      <c r="C85" s="1" t="s">
        <v>185</v>
      </c>
      <c r="D85" s="93">
        <v>82</v>
      </c>
      <c r="E85" s="93">
        <v>99</v>
      </c>
      <c r="F85" s="1" t="s">
        <v>3</v>
      </c>
      <c r="G85" s="35"/>
      <c r="H85" s="93">
        <f t="shared" si="7"/>
      </c>
      <c r="I85" s="93" t="str">
        <f t="shared" si="8"/>
        <v> </v>
      </c>
      <c r="J85" s="228">
        <v>160</v>
      </c>
      <c r="K85" s="228">
        <v>165</v>
      </c>
      <c r="L85" s="140"/>
      <c r="M85" s="82"/>
      <c r="N85" s="82"/>
      <c r="O85" s="82"/>
    </row>
    <row r="86" spans="1:15" ht="15" customHeight="1">
      <c r="A86" s="218"/>
      <c r="B86" s="70">
        <v>40031</v>
      </c>
      <c r="C86" s="1" t="s">
        <v>186</v>
      </c>
      <c r="D86" s="93">
        <v>82</v>
      </c>
      <c r="E86" s="93">
        <v>99</v>
      </c>
      <c r="F86" s="1" t="s">
        <v>14</v>
      </c>
      <c r="G86" s="35"/>
      <c r="H86" s="93">
        <f t="shared" si="7"/>
      </c>
      <c r="I86" s="93" t="str">
        <f t="shared" si="8"/>
        <v> </v>
      </c>
      <c r="J86" s="228">
        <v>161</v>
      </c>
      <c r="K86" s="228">
        <v>165</v>
      </c>
      <c r="L86" s="140"/>
      <c r="M86" s="82"/>
      <c r="N86" s="82"/>
      <c r="O86" s="82"/>
    </row>
    <row r="87" spans="1:15" ht="15" customHeight="1">
      <c r="A87" s="218"/>
      <c r="B87" s="70">
        <v>40032</v>
      </c>
      <c r="C87" s="1" t="s">
        <v>187</v>
      </c>
      <c r="D87" s="93">
        <v>95</v>
      </c>
      <c r="E87" s="93">
        <v>114</v>
      </c>
      <c r="F87" s="1" t="s">
        <v>3</v>
      </c>
      <c r="G87" s="35"/>
      <c r="H87" s="93">
        <f t="shared" si="7"/>
      </c>
      <c r="I87" s="93" t="str">
        <f t="shared" si="8"/>
        <v> </v>
      </c>
      <c r="J87" s="228">
        <v>176</v>
      </c>
      <c r="K87" s="228">
        <v>190</v>
      </c>
      <c r="L87" s="143"/>
      <c r="M87" s="82"/>
      <c r="N87" s="82"/>
      <c r="O87" s="82"/>
    </row>
    <row r="88" spans="1:15" ht="15" customHeight="1">
      <c r="A88" s="218"/>
      <c r="B88" s="70">
        <v>40033</v>
      </c>
      <c r="C88" s="1" t="s">
        <v>188</v>
      </c>
      <c r="D88" s="93">
        <v>89</v>
      </c>
      <c r="E88" s="93">
        <v>107</v>
      </c>
      <c r="F88" s="1" t="s">
        <v>3</v>
      </c>
      <c r="G88" s="35"/>
      <c r="H88" s="93">
        <f t="shared" si="7"/>
      </c>
      <c r="I88" s="93" t="str">
        <f t="shared" si="8"/>
        <v> </v>
      </c>
      <c r="J88" s="228">
        <v>170</v>
      </c>
      <c r="K88" s="228">
        <v>180</v>
      </c>
      <c r="L88" s="140"/>
      <c r="M88" s="82"/>
      <c r="N88" s="82"/>
      <c r="O88" s="82"/>
    </row>
    <row r="89" spans="1:15" ht="15" customHeight="1">
      <c r="A89" s="218"/>
      <c r="B89" s="70">
        <v>40034</v>
      </c>
      <c r="C89" s="1" t="s">
        <v>189</v>
      </c>
      <c r="D89" s="93">
        <v>89</v>
      </c>
      <c r="E89" s="93">
        <v>107</v>
      </c>
      <c r="F89" s="1" t="s">
        <v>3</v>
      </c>
      <c r="G89" s="35"/>
      <c r="H89" s="93">
        <f t="shared" si="7"/>
      </c>
      <c r="I89" s="93" t="str">
        <f t="shared" si="8"/>
        <v> </v>
      </c>
      <c r="J89" s="228">
        <v>161</v>
      </c>
      <c r="K89" s="228">
        <v>178</v>
      </c>
      <c r="L89" s="140"/>
      <c r="M89" s="82"/>
      <c r="N89" s="82"/>
      <c r="O89" s="82"/>
    </row>
    <row r="90" spans="1:15" ht="15" customHeight="1">
      <c r="A90" s="218"/>
      <c r="B90" s="67"/>
      <c r="C90" s="25"/>
      <c r="D90" s="101"/>
      <c r="E90" s="101"/>
      <c r="F90" s="9"/>
      <c r="G90" s="17"/>
      <c r="H90" s="9"/>
      <c r="I90" s="99"/>
      <c r="J90" s="240"/>
      <c r="K90" s="240"/>
      <c r="L90" s="140"/>
      <c r="M90" s="82"/>
      <c r="N90" s="82"/>
      <c r="O90" s="82"/>
    </row>
    <row r="91" spans="1:15" ht="15" customHeight="1">
      <c r="A91" s="218"/>
      <c r="B91" s="67"/>
      <c r="C91" s="56" t="s">
        <v>161</v>
      </c>
      <c r="D91" s="100"/>
      <c r="E91" s="100"/>
      <c r="F91" s="42"/>
      <c r="G91" s="12"/>
      <c r="H91" s="164"/>
      <c r="I91" s="130"/>
      <c r="J91" s="238"/>
      <c r="K91" s="239"/>
      <c r="L91" s="140"/>
      <c r="M91" s="82"/>
      <c r="N91" s="82"/>
      <c r="O91" s="82"/>
    </row>
    <row r="92" spans="1:15" ht="15" customHeight="1">
      <c r="A92" s="218"/>
      <c r="B92" s="67">
        <v>40074</v>
      </c>
      <c r="C92" s="1" t="s">
        <v>198</v>
      </c>
      <c r="D92" s="93">
        <v>78</v>
      </c>
      <c r="E92" s="93">
        <v>94</v>
      </c>
      <c r="F92" s="1" t="s">
        <v>3</v>
      </c>
      <c r="G92" s="35"/>
      <c r="H92" s="93">
        <f aca="true" t="shared" si="9" ref="H92:H99">IF(G92=0,"",IF($M$51+$O$38&lt;$M$59,ROUND(E92*(1-$N$38/100-$O$36/$M$51),2),ROUND(D92*(1-$N$38/100-$O$36/$M$50),2)))</f>
      </c>
      <c r="I92" s="93" t="str">
        <f aca="true" t="shared" si="10" ref="I92:I99">IF(G92=0," ",G92*H92)</f>
        <v> </v>
      </c>
      <c r="J92" s="228">
        <v>159</v>
      </c>
      <c r="K92" s="228">
        <v>160</v>
      </c>
      <c r="L92" s="140"/>
      <c r="M92" s="82"/>
      <c r="N92" s="82"/>
      <c r="O92" s="82"/>
    </row>
    <row r="93" spans="1:15" ht="15" customHeight="1">
      <c r="A93" s="218"/>
      <c r="B93" s="67">
        <v>40076</v>
      </c>
      <c r="C93" s="1" t="s">
        <v>199</v>
      </c>
      <c r="D93" s="93">
        <v>79</v>
      </c>
      <c r="E93" s="93">
        <v>95</v>
      </c>
      <c r="F93" s="1" t="s">
        <v>3</v>
      </c>
      <c r="G93" s="35"/>
      <c r="H93" s="93">
        <f t="shared" si="9"/>
      </c>
      <c r="I93" s="93" t="str">
        <f t="shared" si="10"/>
        <v> </v>
      </c>
      <c r="J93" s="228">
        <v>160</v>
      </c>
      <c r="K93" s="228">
        <v>160</v>
      </c>
      <c r="L93" s="140"/>
      <c r="M93" s="82"/>
      <c r="N93" s="82"/>
      <c r="O93" s="82"/>
    </row>
    <row r="94" spans="1:15" ht="15" customHeight="1">
      <c r="A94" s="218"/>
      <c r="B94" s="67">
        <v>40077</v>
      </c>
      <c r="C94" s="1" t="s">
        <v>200</v>
      </c>
      <c r="D94" s="93">
        <v>85</v>
      </c>
      <c r="E94" s="93">
        <v>102</v>
      </c>
      <c r="F94" s="1" t="s">
        <v>3</v>
      </c>
      <c r="G94" s="35"/>
      <c r="H94" s="93">
        <f t="shared" si="9"/>
      </c>
      <c r="I94" s="93" t="str">
        <f t="shared" si="10"/>
        <v> </v>
      </c>
      <c r="J94" s="228">
        <v>165</v>
      </c>
      <c r="K94" s="228">
        <v>170</v>
      </c>
      <c r="L94" s="140"/>
      <c r="M94" s="82"/>
      <c r="N94" s="82"/>
      <c r="O94" s="82"/>
    </row>
    <row r="95" spans="1:15" ht="15" customHeight="1">
      <c r="A95" s="218"/>
      <c r="B95" s="67">
        <v>40078</v>
      </c>
      <c r="C95" s="1" t="s">
        <v>201</v>
      </c>
      <c r="D95" s="93">
        <v>84</v>
      </c>
      <c r="E95" s="93">
        <v>101</v>
      </c>
      <c r="F95" s="1" t="s">
        <v>3</v>
      </c>
      <c r="G95" s="35"/>
      <c r="H95" s="93">
        <f t="shared" si="9"/>
      </c>
      <c r="I95" s="93" t="str">
        <f t="shared" si="10"/>
        <v> </v>
      </c>
      <c r="J95" s="228">
        <v>165</v>
      </c>
      <c r="K95" s="228">
        <v>170</v>
      </c>
      <c r="L95" s="140"/>
      <c r="M95" s="82"/>
      <c r="N95" s="82"/>
      <c r="O95" s="82"/>
    </row>
    <row r="96" spans="1:15" ht="15" customHeight="1">
      <c r="A96" s="218"/>
      <c r="B96" s="67">
        <v>40079</v>
      </c>
      <c r="C96" s="1" t="s">
        <v>202</v>
      </c>
      <c r="D96" s="93">
        <v>79</v>
      </c>
      <c r="E96" s="93">
        <v>95</v>
      </c>
      <c r="F96" s="1" t="s">
        <v>3</v>
      </c>
      <c r="G96" s="35"/>
      <c r="H96" s="93">
        <f t="shared" si="9"/>
      </c>
      <c r="I96" s="93" t="str">
        <f t="shared" si="10"/>
        <v> </v>
      </c>
      <c r="J96" s="228">
        <v>161</v>
      </c>
      <c r="K96" s="228">
        <v>160</v>
      </c>
      <c r="L96" s="140"/>
      <c r="M96" s="82"/>
      <c r="N96" s="82"/>
      <c r="O96" s="82"/>
    </row>
    <row r="97" spans="1:15" ht="15" customHeight="1">
      <c r="A97" s="218"/>
      <c r="B97" s="67">
        <v>40080</v>
      </c>
      <c r="C97" s="1" t="s">
        <v>203</v>
      </c>
      <c r="D97" s="93">
        <v>80</v>
      </c>
      <c r="E97" s="93">
        <v>96</v>
      </c>
      <c r="F97" s="1" t="s">
        <v>3</v>
      </c>
      <c r="G97" s="35"/>
      <c r="H97" s="93">
        <f t="shared" si="9"/>
      </c>
      <c r="I97" s="93" t="str">
        <f t="shared" si="10"/>
        <v> </v>
      </c>
      <c r="J97" s="228">
        <v>161</v>
      </c>
      <c r="K97" s="228">
        <v>160</v>
      </c>
      <c r="L97" s="140"/>
      <c r="M97" s="82"/>
      <c r="N97" s="82"/>
      <c r="O97" s="82"/>
    </row>
    <row r="98" spans="1:15" ht="15" customHeight="1">
      <c r="A98" s="218"/>
      <c r="B98" s="67">
        <v>40081</v>
      </c>
      <c r="C98" s="1" t="s">
        <v>204</v>
      </c>
      <c r="D98" s="93">
        <v>83</v>
      </c>
      <c r="E98" s="93">
        <v>100</v>
      </c>
      <c r="F98" s="1" t="s">
        <v>3</v>
      </c>
      <c r="G98" s="35"/>
      <c r="H98" s="93">
        <f t="shared" si="9"/>
      </c>
      <c r="I98" s="93" t="str">
        <f t="shared" si="10"/>
        <v> </v>
      </c>
      <c r="J98" s="228">
        <v>166</v>
      </c>
      <c r="K98" s="228">
        <v>165</v>
      </c>
      <c r="L98" s="140"/>
      <c r="M98" s="82"/>
      <c r="N98" s="82"/>
      <c r="O98" s="82"/>
    </row>
    <row r="99" spans="1:15" ht="15" customHeight="1">
      <c r="A99" s="218"/>
      <c r="B99" s="67">
        <v>40082</v>
      </c>
      <c r="C99" s="1" t="s">
        <v>318</v>
      </c>
      <c r="D99" s="93">
        <v>85</v>
      </c>
      <c r="E99" s="93">
        <v>102</v>
      </c>
      <c r="F99" s="1" t="s">
        <v>3</v>
      </c>
      <c r="G99" s="35"/>
      <c r="H99" s="93">
        <f t="shared" si="9"/>
      </c>
      <c r="I99" s="93" t="str">
        <f t="shared" si="10"/>
        <v> </v>
      </c>
      <c r="J99" s="228">
        <v>165</v>
      </c>
      <c r="K99" s="228">
        <v>170</v>
      </c>
      <c r="L99" s="140"/>
      <c r="M99" s="82"/>
      <c r="N99" s="82"/>
      <c r="O99" s="82"/>
    </row>
    <row r="100" spans="1:15" ht="15" customHeight="1">
      <c r="A100" s="218"/>
      <c r="B100" s="67"/>
      <c r="C100" s="24"/>
      <c r="D100" s="92"/>
      <c r="E100" s="92"/>
      <c r="F100" s="8"/>
      <c r="G100" s="8"/>
      <c r="H100" s="27"/>
      <c r="I100" s="102"/>
      <c r="J100" s="241"/>
      <c r="K100" s="241"/>
      <c r="L100" s="140"/>
      <c r="M100" s="82"/>
      <c r="N100" s="82"/>
      <c r="O100" s="82"/>
    </row>
    <row r="101" spans="1:15" ht="15" customHeight="1">
      <c r="A101" s="218"/>
      <c r="B101" s="71"/>
      <c r="C101" s="10" t="s">
        <v>15</v>
      </c>
      <c r="D101" s="103"/>
      <c r="E101" s="103"/>
      <c r="F101" s="160"/>
      <c r="G101" s="12"/>
      <c r="H101" s="164"/>
      <c r="I101" s="130"/>
      <c r="J101" s="242"/>
      <c r="K101" s="239"/>
      <c r="L101" s="140"/>
      <c r="M101" s="82"/>
      <c r="N101" s="82"/>
      <c r="O101" s="82"/>
    </row>
    <row r="102" spans="1:15" ht="15" customHeight="1">
      <c r="A102" s="183" t="s">
        <v>385</v>
      </c>
      <c r="B102" s="70">
        <v>40092</v>
      </c>
      <c r="C102" s="1" t="s">
        <v>11</v>
      </c>
      <c r="D102" s="104">
        <v>72</v>
      </c>
      <c r="E102" s="104">
        <v>87</v>
      </c>
      <c r="F102" s="1" t="s">
        <v>3</v>
      </c>
      <c r="G102" s="35"/>
      <c r="H102" s="93">
        <f aca="true" t="shared" si="11" ref="H102:H113">IF(G102=0,"",IF($M$51+$O$38&lt;$M$59,ROUND(E102*(1-$N$38/100-$O$36/$M$51),2),ROUND(D102*(1-$N$38/100-$O$36/$M$50),2)))</f>
      </c>
      <c r="I102" s="93" t="str">
        <f aca="true" t="shared" si="12" ref="I102:I113">IF(G102=0," ",G102*H102)</f>
        <v> </v>
      </c>
      <c r="J102" s="228">
        <v>139</v>
      </c>
      <c r="K102" s="228">
        <v>145</v>
      </c>
      <c r="L102" s="140"/>
      <c r="M102" s="82"/>
      <c r="N102" s="82"/>
      <c r="O102" s="82"/>
    </row>
    <row r="103" spans="1:15" ht="15" customHeight="1">
      <c r="A103" s="219">
        <v>43712</v>
      </c>
      <c r="B103" s="70">
        <v>40093</v>
      </c>
      <c r="C103" s="1" t="s">
        <v>9</v>
      </c>
      <c r="D103" s="104">
        <v>69</v>
      </c>
      <c r="E103" s="104">
        <v>83</v>
      </c>
      <c r="F103" s="1" t="s">
        <v>3</v>
      </c>
      <c r="G103" s="35"/>
      <c r="H103" s="93">
        <f t="shared" si="11"/>
      </c>
      <c r="I103" s="93" t="str">
        <f t="shared" si="12"/>
        <v> </v>
      </c>
      <c r="J103" s="228">
        <v>140</v>
      </c>
      <c r="K103" s="228">
        <v>140</v>
      </c>
      <c r="L103" s="140"/>
      <c r="M103" s="82"/>
      <c r="N103" s="82"/>
      <c r="O103" s="82"/>
    </row>
    <row r="104" spans="1:15" ht="15" customHeight="1">
      <c r="A104" s="183" t="s">
        <v>385</v>
      </c>
      <c r="B104" s="70">
        <v>40089</v>
      </c>
      <c r="C104" s="1" t="s">
        <v>104</v>
      </c>
      <c r="D104" s="104">
        <v>74</v>
      </c>
      <c r="E104" s="104">
        <v>89</v>
      </c>
      <c r="F104" s="1" t="s">
        <v>3</v>
      </c>
      <c r="G104" s="35"/>
      <c r="H104" s="93">
        <f t="shared" si="11"/>
      </c>
      <c r="I104" s="93" t="str">
        <f t="shared" si="12"/>
        <v> </v>
      </c>
      <c r="J104" s="228">
        <v>150</v>
      </c>
      <c r="K104" s="228">
        <v>150</v>
      </c>
      <c r="L104" s="140"/>
      <c r="M104" s="82"/>
      <c r="N104" s="82"/>
      <c r="O104" s="82"/>
    </row>
    <row r="105" spans="1:15" ht="15" customHeight="1">
      <c r="A105" s="183" t="s">
        <v>385</v>
      </c>
      <c r="B105" s="70">
        <v>40090</v>
      </c>
      <c r="C105" s="1" t="s">
        <v>205</v>
      </c>
      <c r="D105" s="104">
        <v>70</v>
      </c>
      <c r="E105" s="104">
        <v>84</v>
      </c>
      <c r="F105" s="1" t="s">
        <v>3</v>
      </c>
      <c r="G105" s="35"/>
      <c r="H105" s="93">
        <f t="shared" si="11"/>
      </c>
      <c r="I105" s="93" t="str">
        <f t="shared" si="12"/>
        <v> </v>
      </c>
      <c r="J105" s="228">
        <v>146</v>
      </c>
      <c r="K105" s="228">
        <v>140</v>
      </c>
      <c r="L105" s="143"/>
      <c r="M105" s="82"/>
      <c r="N105" s="82"/>
      <c r="O105" s="82"/>
    </row>
    <row r="106" spans="1:15" ht="15" customHeight="1">
      <c r="A106" s="219">
        <v>43712</v>
      </c>
      <c r="B106" s="70">
        <v>40094</v>
      </c>
      <c r="C106" s="1" t="s">
        <v>10</v>
      </c>
      <c r="D106" s="104">
        <v>69</v>
      </c>
      <c r="E106" s="104">
        <v>83</v>
      </c>
      <c r="F106" s="1" t="s">
        <v>3</v>
      </c>
      <c r="G106" s="35"/>
      <c r="H106" s="93">
        <f t="shared" si="11"/>
      </c>
      <c r="I106" s="93" t="str">
        <f t="shared" si="12"/>
        <v> </v>
      </c>
      <c r="J106" s="228">
        <v>140</v>
      </c>
      <c r="K106" s="228">
        <v>140</v>
      </c>
      <c r="L106" s="140"/>
      <c r="M106" s="82"/>
      <c r="N106" s="82"/>
      <c r="O106" s="82"/>
    </row>
    <row r="107" spans="1:15" ht="15" customHeight="1">
      <c r="A107" s="183" t="s">
        <v>385</v>
      </c>
      <c r="B107" s="70">
        <v>40095</v>
      </c>
      <c r="C107" s="1" t="s">
        <v>12</v>
      </c>
      <c r="D107" s="104">
        <v>67</v>
      </c>
      <c r="E107" s="104">
        <v>81</v>
      </c>
      <c r="F107" s="1" t="s">
        <v>3</v>
      </c>
      <c r="G107" s="35"/>
      <c r="H107" s="93">
        <f t="shared" si="11"/>
      </c>
      <c r="I107" s="93" t="str">
        <f t="shared" si="12"/>
        <v> </v>
      </c>
      <c r="J107" s="228">
        <v>139</v>
      </c>
      <c r="K107" s="228">
        <v>140</v>
      </c>
      <c r="L107" s="140"/>
      <c r="M107" s="82"/>
      <c r="N107" s="82"/>
      <c r="O107" s="82"/>
    </row>
    <row r="108" spans="1:15" ht="15" customHeight="1">
      <c r="A108" s="183" t="s">
        <v>385</v>
      </c>
      <c r="B108" s="70">
        <v>40096</v>
      </c>
      <c r="C108" s="1" t="s">
        <v>8</v>
      </c>
      <c r="D108" s="104">
        <v>65</v>
      </c>
      <c r="E108" s="104">
        <v>78</v>
      </c>
      <c r="F108" s="1" t="s">
        <v>3</v>
      </c>
      <c r="G108" s="35"/>
      <c r="H108" s="93">
        <f t="shared" si="11"/>
      </c>
      <c r="I108" s="93" t="str">
        <f t="shared" si="12"/>
        <v> </v>
      </c>
      <c r="J108" s="228">
        <v>139</v>
      </c>
      <c r="K108" s="228">
        <v>140</v>
      </c>
      <c r="L108" s="140"/>
      <c r="M108" s="82"/>
      <c r="N108" s="82"/>
      <c r="O108" s="82"/>
    </row>
    <row r="109" spans="1:15" ht="15" customHeight="1">
      <c r="A109" s="220"/>
      <c r="B109" s="70">
        <v>40097</v>
      </c>
      <c r="C109" s="1" t="s">
        <v>207</v>
      </c>
      <c r="D109" s="104">
        <v>67</v>
      </c>
      <c r="E109" s="104">
        <v>81</v>
      </c>
      <c r="F109" s="1" t="s">
        <v>3</v>
      </c>
      <c r="G109" s="35"/>
      <c r="H109" s="93">
        <f t="shared" si="11"/>
      </c>
      <c r="I109" s="93" t="str">
        <f t="shared" si="12"/>
        <v> </v>
      </c>
      <c r="J109" s="228">
        <v>139</v>
      </c>
      <c r="K109" s="228">
        <v>140</v>
      </c>
      <c r="L109" s="140"/>
      <c r="M109" s="82"/>
      <c r="N109" s="82"/>
      <c r="O109" s="82"/>
    </row>
    <row r="110" spans="1:15" ht="15" customHeight="1">
      <c r="A110" s="183" t="s">
        <v>385</v>
      </c>
      <c r="B110" s="70">
        <v>40091</v>
      </c>
      <c r="C110" s="1" t="s">
        <v>206</v>
      </c>
      <c r="D110" s="104">
        <v>74</v>
      </c>
      <c r="E110" s="104">
        <v>89</v>
      </c>
      <c r="F110" s="1" t="s">
        <v>3</v>
      </c>
      <c r="G110" s="35"/>
      <c r="H110" s="93">
        <f t="shared" si="11"/>
      </c>
      <c r="I110" s="93" t="str">
        <f t="shared" si="12"/>
        <v> </v>
      </c>
      <c r="J110" s="228">
        <v>150</v>
      </c>
      <c r="K110" s="228">
        <v>165</v>
      </c>
      <c r="L110" s="140"/>
      <c r="M110" s="81"/>
      <c r="N110" s="82"/>
      <c r="O110" s="82"/>
    </row>
    <row r="111" spans="1:15" ht="15" customHeight="1">
      <c r="A111" s="218"/>
      <c r="B111" s="70">
        <v>40273</v>
      </c>
      <c r="C111" s="1" t="s">
        <v>253</v>
      </c>
      <c r="D111" s="104">
        <v>130</v>
      </c>
      <c r="E111" s="104">
        <v>156</v>
      </c>
      <c r="F111" s="1" t="s">
        <v>3</v>
      </c>
      <c r="G111" s="35"/>
      <c r="H111" s="93">
        <f t="shared" si="11"/>
      </c>
      <c r="I111" s="93" t="str">
        <f t="shared" si="12"/>
        <v> </v>
      </c>
      <c r="J111" s="228">
        <v>170</v>
      </c>
      <c r="K111" s="228">
        <v>170</v>
      </c>
      <c r="L111" s="140"/>
      <c r="M111" s="82"/>
      <c r="N111" s="82"/>
      <c r="O111" s="82"/>
    </row>
    <row r="112" spans="1:15" ht="15" customHeight="1">
      <c r="A112" s="218"/>
      <c r="B112" s="70">
        <v>40286</v>
      </c>
      <c r="C112" s="1" t="s">
        <v>255</v>
      </c>
      <c r="D112" s="104">
        <v>42</v>
      </c>
      <c r="E112" s="104">
        <v>51</v>
      </c>
      <c r="F112" s="1" t="s">
        <v>14</v>
      </c>
      <c r="G112" s="35"/>
      <c r="H112" s="93">
        <f t="shared" si="11"/>
      </c>
      <c r="I112" s="93" t="str">
        <f t="shared" si="12"/>
        <v> </v>
      </c>
      <c r="J112" s="228">
        <v>40</v>
      </c>
      <c r="K112" s="228">
        <v>44</v>
      </c>
      <c r="L112" s="144"/>
      <c r="M112" s="81"/>
      <c r="N112" s="82"/>
      <c r="O112" s="82"/>
    </row>
    <row r="113" spans="1:15" ht="15" customHeight="1">
      <c r="A113" s="218"/>
      <c r="B113" s="70">
        <v>40274</v>
      </c>
      <c r="C113" s="1" t="s">
        <v>254</v>
      </c>
      <c r="D113" s="104">
        <v>110</v>
      </c>
      <c r="E113" s="104">
        <v>133</v>
      </c>
      <c r="F113" s="1" t="s">
        <v>3</v>
      </c>
      <c r="G113" s="35"/>
      <c r="H113" s="93">
        <f t="shared" si="11"/>
      </c>
      <c r="I113" s="93" t="str">
        <f t="shared" si="12"/>
        <v> </v>
      </c>
      <c r="J113" s="228">
        <v>151</v>
      </c>
      <c r="K113" s="228">
        <v>155</v>
      </c>
      <c r="L113" s="145"/>
      <c r="M113" s="82"/>
      <c r="N113" s="82"/>
      <c r="O113" s="82"/>
    </row>
    <row r="114" spans="1:15" ht="15" customHeight="1">
      <c r="A114" s="219">
        <v>43712</v>
      </c>
      <c r="C114" s="8"/>
      <c r="D114" s="105"/>
      <c r="E114" s="105"/>
      <c r="F114" s="8"/>
      <c r="G114" s="8"/>
      <c r="H114" s="8"/>
      <c r="I114" s="92"/>
      <c r="J114" s="243"/>
      <c r="K114" s="243"/>
      <c r="L114" s="146"/>
      <c r="M114" s="82"/>
      <c r="N114" s="82"/>
      <c r="O114" s="82"/>
    </row>
    <row r="115" spans="1:15" ht="15" customHeight="1">
      <c r="A115" s="218"/>
      <c r="B115" s="73"/>
      <c r="C115" s="10" t="s">
        <v>53</v>
      </c>
      <c r="D115" s="106"/>
      <c r="E115" s="106"/>
      <c r="F115" s="160"/>
      <c r="G115" s="12"/>
      <c r="H115" s="164"/>
      <c r="I115" s="130"/>
      <c r="J115" s="242"/>
      <c r="K115" s="239"/>
      <c r="L115" s="140"/>
      <c r="M115" s="82"/>
      <c r="N115" s="82"/>
      <c r="O115" s="82"/>
    </row>
    <row r="116" spans="1:15" ht="15" customHeight="1">
      <c r="A116" s="218"/>
      <c r="B116" s="70">
        <v>40023</v>
      </c>
      <c r="C116" s="1" t="s">
        <v>153</v>
      </c>
      <c r="D116" s="104">
        <v>68</v>
      </c>
      <c r="E116" s="104">
        <v>82</v>
      </c>
      <c r="F116" s="1" t="s">
        <v>3</v>
      </c>
      <c r="G116" s="35"/>
      <c r="H116" s="93">
        <f aca="true" t="shared" si="13" ref="H116:H121">IF(G116=0,"",IF($M$51+$O$38&lt;$M$59,ROUND(E116*(1-$N$38/100-$O$36/$M$51),2),ROUND(D116*(1-$N$38/100-$O$36/$M$50),2)))</f>
      </c>
      <c r="I116" s="93" t="str">
        <f aca="true" t="shared" si="14" ref="I116:I121">IF(G116=0," ",G116*H116)</f>
        <v> </v>
      </c>
      <c r="J116" s="228">
        <v>125</v>
      </c>
      <c r="K116" s="228">
        <v>138</v>
      </c>
      <c r="L116" s="140"/>
      <c r="M116" s="82"/>
      <c r="N116" s="82"/>
      <c r="O116" s="82"/>
    </row>
    <row r="117" spans="1:15" ht="15" customHeight="1">
      <c r="A117" s="218"/>
      <c r="B117" s="65">
        <v>40024</v>
      </c>
      <c r="C117" s="1" t="s">
        <v>154</v>
      </c>
      <c r="D117" s="104">
        <v>80</v>
      </c>
      <c r="E117" s="104">
        <v>96</v>
      </c>
      <c r="F117" s="1" t="s">
        <v>3</v>
      </c>
      <c r="G117" s="35"/>
      <c r="H117" s="93">
        <f t="shared" si="13"/>
      </c>
      <c r="I117" s="93" t="str">
        <f t="shared" si="14"/>
        <v> </v>
      </c>
      <c r="J117" s="228">
        <v>145</v>
      </c>
      <c r="K117" s="228">
        <v>155</v>
      </c>
      <c r="L117" s="140"/>
      <c r="M117" s="82"/>
      <c r="N117" s="82"/>
      <c r="O117" s="82"/>
    </row>
    <row r="118" spans="1:15" ht="15" customHeight="1">
      <c r="A118" s="218"/>
      <c r="B118" s="70">
        <v>40025</v>
      </c>
      <c r="C118" s="1" t="s">
        <v>183</v>
      </c>
      <c r="D118" s="104">
        <v>69</v>
      </c>
      <c r="E118" s="104">
        <v>83</v>
      </c>
      <c r="F118" s="1" t="s">
        <v>3</v>
      </c>
      <c r="G118" s="35"/>
      <c r="H118" s="93">
        <f t="shared" si="13"/>
      </c>
      <c r="I118" s="93" t="str">
        <f t="shared" si="14"/>
        <v> </v>
      </c>
      <c r="J118" s="228">
        <v>131</v>
      </c>
      <c r="K118" s="228">
        <v>140</v>
      </c>
      <c r="L118" s="143"/>
      <c r="M118" s="82"/>
      <c r="N118" s="82"/>
      <c r="O118" s="82"/>
    </row>
    <row r="119" spans="1:15" ht="15" customHeight="1">
      <c r="A119" s="183" t="s">
        <v>385</v>
      </c>
      <c r="B119" s="70">
        <v>40021</v>
      </c>
      <c r="C119" s="1" t="s">
        <v>33</v>
      </c>
      <c r="D119" s="104">
        <v>69</v>
      </c>
      <c r="E119" s="104">
        <v>83</v>
      </c>
      <c r="F119" s="1" t="s">
        <v>3</v>
      </c>
      <c r="G119" s="35"/>
      <c r="H119" s="93">
        <f t="shared" si="13"/>
      </c>
      <c r="I119" s="93" t="str">
        <f t="shared" si="14"/>
        <v> </v>
      </c>
      <c r="J119" s="228">
        <v>126</v>
      </c>
      <c r="K119" s="228">
        <v>140</v>
      </c>
      <c r="L119" s="140"/>
      <c r="M119" s="82"/>
      <c r="N119" s="82"/>
      <c r="O119" s="82"/>
    </row>
    <row r="120" spans="1:15" ht="15" customHeight="1">
      <c r="A120" s="183" t="s">
        <v>385</v>
      </c>
      <c r="B120" s="70">
        <v>40022</v>
      </c>
      <c r="C120" s="1" t="s">
        <v>32</v>
      </c>
      <c r="D120" s="104">
        <v>66</v>
      </c>
      <c r="E120" s="104">
        <v>80</v>
      </c>
      <c r="F120" s="1" t="s">
        <v>3</v>
      </c>
      <c r="G120" s="35"/>
      <c r="H120" s="93">
        <f t="shared" si="13"/>
      </c>
      <c r="I120" s="93" t="str">
        <f t="shared" si="14"/>
        <v> </v>
      </c>
      <c r="J120" s="228">
        <v>125</v>
      </c>
      <c r="K120" s="228">
        <v>135</v>
      </c>
      <c r="L120" s="140"/>
      <c r="M120" s="82"/>
      <c r="N120" s="82"/>
      <c r="O120" s="82"/>
    </row>
    <row r="121" spans="1:15" ht="15" customHeight="1">
      <c r="A121" s="218"/>
      <c r="B121" s="70">
        <v>40026</v>
      </c>
      <c r="C121" s="1" t="s">
        <v>7</v>
      </c>
      <c r="D121" s="169">
        <v>58</v>
      </c>
      <c r="E121" s="169">
        <v>70</v>
      </c>
      <c r="F121" s="1" t="s">
        <v>3</v>
      </c>
      <c r="G121" s="35"/>
      <c r="H121" s="93">
        <f t="shared" si="13"/>
      </c>
      <c r="I121" s="93" t="str">
        <f t="shared" si="14"/>
        <v> </v>
      </c>
      <c r="J121" s="228">
        <v>110</v>
      </c>
      <c r="K121" s="228">
        <v>115</v>
      </c>
      <c r="L121" s="140"/>
      <c r="M121" s="82"/>
      <c r="N121" s="82"/>
      <c r="O121" s="82"/>
    </row>
    <row r="122" spans="1:15" ht="15" customHeight="1">
      <c r="A122" s="218"/>
      <c r="C122" s="9"/>
      <c r="D122" s="101"/>
      <c r="E122" s="101"/>
      <c r="F122" s="9"/>
      <c r="G122" s="9"/>
      <c r="H122" s="9"/>
      <c r="I122" s="101"/>
      <c r="J122" s="244"/>
      <c r="K122" s="244"/>
      <c r="L122" s="140"/>
      <c r="M122" s="82"/>
      <c r="N122" s="82"/>
      <c r="O122" s="82"/>
    </row>
    <row r="123" spans="1:15" ht="15" customHeight="1">
      <c r="A123" s="218"/>
      <c r="B123" s="73"/>
      <c r="C123" s="10" t="s">
        <v>111</v>
      </c>
      <c r="D123" s="103"/>
      <c r="E123" s="103"/>
      <c r="F123" s="160"/>
      <c r="G123" s="12"/>
      <c r="H123" s="164"/>
      <c r="I123" s="130"/>
      <c r="J123" s="242"/>
      <c r="K123" s="239"/>
      <c r="L123" s="140"/>
      <c r="M123" s="82"/>
      <c r="N123" s="82"/>
      <c r="O123" s="82"/>
    </row>
    <row r="124" spans="1:15" ht="15" customHeight="1">
      <c r="A124" s="218"/>
      <c r="B124" s="70">
        <v>40009</v>
      </c>
      <c r="C124" s="1" t="s">
        <v>141</v>
      </c>
      <c r="D124" s="104">
        <v>90</v>
      </c>
      <c r="E124" s="104">
        <v>108</v>
      </c>
      <c r="F124" s="1" t="s">
        <v>3</v>
      </c>
      <c r="G124" s="35"/>
      <c r="H124" s="93">
        <f aca="true" t="shared" si="15" ref="H124:H129">IF(G124=0,"",IF($M$51+$O$38&lt;$M$59,ROUND(E124*(1-$N$38/100-$O$36/$M$51),2),ROUND(D124*(1-$N$38/100-$O$36/$M$50),2)))</f>
      </c>
      <c r="I124" s="93" t="str">
        <f aca="true" t="shared" si="16" ref="I124:I129">IF(G124=0," ",G124*H124)</f>
        <v> </v>
      </c>
      <c r="J124" s="228">
        <v>175</v>
      </c>
      <c r="K124" s="228">
        <v>180</v>
      </c>
      <c r="L124" s="140"/>
      <c r="M124" s="82"/>
      <c r="N124" s="82"/>
      <c r="O124" s="82"/>
    </row>
    <row r="125" spans="1:15" ht="15" customHeight="1">
      <c r="A125" s="218">
        <v>6</v>
      </c>
      <c r="B125" s="70">
        <v>40010</v>
      </c>
      <c r="C125" s="1" t="s">
        <v>177</v>
      </c>
      <c r="D125" s="104">
        <v>89</v>
      </c>
      <c r="E125" s="104">
        <v>107</v>
      </c>
      <c r="F125" s="1" t="s">
        <v>3</v>
      </c>
      <c r="G125" s="35"/>
      <c r="H125" s="93">
        <f t="shared" si="15"/>
      </c>
      <c r="I125" s="93" t="str">
        <f t="shared" si="16"/>
        <v> </v>
      </c>
      <c r="J125" s="228">
        <v>170</v>
      </c>
      <c r="K125" s="228">
        <v>180</v>
      </c>
      <c r="L125" s="140"/>
      <c r="M125" s="82"/>
      <c r="N125" s="82"/>
      <c r="O125" s="82"/>
    </row>
    <row r="126" spans="1:15" ht="15" customHeight="1">
      <c r="A126" s="219">
        <v>43870</v>
      </c>
      <c r="B126" s="70">
        <v>40011</v>
      </c>
      <c r="C126" s="1" t="s">
        <v>142</v>
      </c>
      <c r="D126" s="104">
        <v>87</v>
      </c>
      <c r="E126" s="104">
        <v>105</v>
      </c>
      <c r="F126" s="1" t="s">
        <v>3</v>
      </c>
      <c r="G126" s="35"/>
      <c r="H126" s="93">
        <f t="shared" si="15"/>
      </c>
      <c r="I126" s="93" t="str">
        <f t="shared" si="16"/>
        <v> </v>
      </c>
      <c r="J126" s="228">
        <v>166</v>
      </c>
      <c r="K126" s="228">
        <v>178</v>
      </c>
      <c r="L126" s="140"/>
      <c r="M126" s="82"/>
      <c r="N126" s="82"/>
      <c r="O126" s="82"/>
    </row>
    <row r="127" spans="1:15" ht="15" customHeight="1">
      <c r="A127" s="219">
        <v>43870</v>
      </c>
      <c r="B127" s="70">
        <v>40012</v>
      </c>
      <c r="C127" s="1" t="s">
        <v>143</v>
      </c>
      <c r="D127" s="104">
        <v>85</v>
      </c>
      <c r="E127" s="104">
        <v>102</v>
      </c>
      <c r="F127" s="1" t="s">
        <v>3</v>
      </c>
      <c r="G127" s="35"/>
      <c r="H127" s="93">
        <f t="shared" si="15"/>
      </c>
      <c r="I127" s="93" t="str">
        <f t="shared" si="16"/>
        <v> </v>
      </c>
      <c r="J127" s="228">
        <v>164</v>
      </c>
      <c r="K127" s="228">
        <v>170</v>
      </c>
      <c r="L127" s="140"/>
      <c r="M127" s="82"/>
      <c r="N127" s="82"/>
      <c r="O127" s="82"/>
    </row>
    <row r="128" spans="1:15" ht="15" customHeight="1">
      <c r="A128" s="219">
        <v>43870</v>
      </c>
      <c r="B128" s="70">
        <v>40013</v>
      </c>
      <c r="C128" s="1" t="s">
        <v>144</v>
      </c>
      <c r="D128" s="104">
        <v>79</v>
      </c>
      <c r="E128" s="104">
        <v>95</v>
      </c>
      <c r="F128" s="1" t="s">
        <v>3</v>
      </c>
      <c r="G128" s="35"/>
      <c r="H128" s="93">
        <f t="shared" si="15"/>
      </c>
      <c r="I128" s="93" t="str">
        <f t="shared" si="16"/>
        <v> </v>
      </c>
      <c r="J128" s="228">
        <v>158</v>
      </c>
      <c r="K128" s="228">
        <v>160</v>
      </c>
      <c r="L128" s="140"/>
      <c r="M128" s="82"/>
      <c r="N128" s="82"/>
      <c r="O128" s="82"/>
    </row>
    <row r="129" spans="1:15" ht="15" customHeight="1">
      <c r="A129" s="219">
        <v>43870</v>
      </c>
      <c r="B129" s="70">
        <v>40014</v>
      </c>
      <c r="C129" s="1" t="s">
        <v>319</v>
      </c>
      <c r="D129" s="104">
        <v>80</v>
      </c>
      <c r="E129" s="104">
        <v>96</v>
      </c>
      <c r="F129" s="1" t="s">
        <v>3</v>
      </c>
      <c r="G129" s="35"/>
      <c r="H129" s="93">
        <f t="shared" si="15"/>
      </c>
      <c r="I129" s="93" t="str">
        <f t="shared" si="16"/>
        <v> </v>
      </c>
      <c r="J129" s="228">
        <v>159</v>
      </c>
      <c r="K129" s="228">
        <v>160</v>
      </c>
      <c r="L129" s="140"/>
      <c r="M129" s="82"/>
      <c r="N129" s="82"/>
      <c r="O129" s="82"/>
    </row>
    <row r="130" spans="1:15" s="8" customFormat="1" ht="15" customHeight="1">
      <c r="A130" s="219">
        <v>43870</v>
      </c>
      <c r="B130" s="64"/>
      <c r="C130" s="22"/>
      <c r="D130" s="107"/>
      <c r="E130" s="107"/>
      <c r="F130" s="22"/>
      <c r="G130" s="41"/>
      <c r="H130" s="41"/>
      <c r="I130" s="99"/>
      <c r="J130" s="237"/>
      <c r="K130" s="237"/>
      <c r="L130" s="144"/>
      <c r="M130" s="82"/>
      <c r="N130" s="82"/>
      <c r="O130" s="83"/>
    </row>
    <row r="131" spans="1:15" s="22" customFormat="1" ht="15" customHeight="1">
      <c r="A131" s="219">
        <v>43870</v>
      </c>
      <c r="B131" s="63"/>
      <c r="C131" s="56" t="s">
        <v>159</v>
      </c>
      <c r="D131" s="108"/>
      <c r="E131" s="108"/>
      <c r="F131" s="161"/>
      <c r="G131" s="53"/>
      <c r="H131" s="164"/>
      <c r="I131" s="121"/>
      <c r="J131" s="238"/>
      <c r="K131" s="239"/>
      <c r="L131" s="145"/>
      <c r="M131" s="82"/>
      <c r="N131" s="82"/>
      <c r="O131" s="84"/>
    </row>
    <row r="132" spans="1:15" s="9" customFormat="1" ht="15" customHeight="1">
      <c r="A132" s="218"/>
      <c r="B132" s="70">
        <v>40016</v>
      </c>
      <c r="C132" s="18" t="s">
        <v>178</v>
      </c>
      <c r="D132" s="109">
        <v>89</v>
      </c>
      <c r="E132" s="109">
        <v>107</v>
      </c>
      <c r="F132" s="1" t="s">
        <v>3</v>
      </c>
      <c r="G132" s="36"/>
      <c r="H132" s="93">
        <f>IF(G132=0,"",IF($M$51+$O$38&lt;$M$59,ROUND(E132*(1-$N$38/100-$O$36/$M$51),2),ROUND(D132*(1-$N$38/100-$O$36/$M$50),2)))</f>
      </c>
      <c r="I132" s="93" t="str">
        <f>IF(G132=0," ",G132*H132)</f>
        <v> </v>
      </c>
      <c r="J132" s="236">
        <v>180</v>
      </c>
      <c r="K132" s="236">
        <v>180</v>
      </c>
      <c r="L132" s="146"/>
      <c r="M132" s="83"/>
      <c r="N132" s="83"/>
      <c r="O132" s="87"/>
    </row>
    <row r="133" spans="1:15" ht="15" customHeight="1">
      <c r="A133" s="218">
        <v>5</v>
      </c>
      <c r="B133" s="70">
        <v>40017</v>
      </c>
      <c r="C133" s="1" t="s">
        <v>179</v>
      </c>
      <c r="D133" s="104">
        <v>89</v>
      </c>
      <c r="E133" s="104">
        <v>107</v>
      </c>
      <c r="F133" s="1" t="s">
        <v>3</v>
      </c>
      <c r="G133" s="35"/>
      <c r="H133" s="93">
        <f>IF(G133=0,"",IF($M$51+$O$38&lt;$M$59,ROUND(E133*(1-$N$38/100-$O$36/$M$51),2),ROUND(D133*(1-$N$38/100-$O$36/$M$50),2)))</f>
      </c>
      <c r="I133" s="93" t="str">
        <f>IF(G133=0," ",G133*H133)</f>
        <v> </v>
      </c>
      <c r="J133" s="228">
        <v>180</v>
      </c>
      <c r="K133" s="228">
        <v>180</v>
      </c>
      <c r="L133" s="140"/>
      <c r="M133" s="84"/>
      <c r="N133" s="84"/>
      <c r="O133" s="82"/>
    </row>
    <row r="134" spans="1:15" ht="15" customHeight="1">
      <c r="A134" s="219">
        <v>43870</v>
      </c>
      <c r="B134" s="70">
        <v>40018</v>
      </c>
      <c r="C134" s="1" t="s">
        <v>180</v>
      </c>
      <c r="D134" s="104">
        <v>82</v>
      </c>
      <c r="E134" s="104">
        <v>99</v>
      </c>
      <c r="F134" s="1" t="s">
        <v>3</v>
      </c>
      <c r="G134" s="35"/>
      <c r="H134" s="93">
        <f>IF(G134=0,"",IF($M$51+$O$38&lt;$M$59,ROUND(E134*(1-$N$38/100-$O$36/$M$51),2),ROUND(D134*(1-$N$38/100-$O$36/$M$50),2)))</f>
      </c>
      <c r="I134" s="93" t="str">
        <f>IF(G134=0," ",G134*H134)</f>
        <v> </v>
      </c>
      <c r="J134" s="228">
        <v>155</v>
      </c>
      <c r="K134" s="228">
        <v>165</v>
      </c>
      <c r="L134" s="140"/>
      <c r="M134" s="87"/>
      <c r="N134" s="87"/>
      <c r="O134" s="82"/>
    </row>
    <row r="135" spans="1:15" ht="15" customHeight="1">
      <c r="A135" s="219">
        <v>43870</v>
      </c>
      <c r="B135" s="70">
        <v>40019</v>
      </c>
      <c r="C135" s="1" t="s">
        <v>181</v>
      </c>
      <c r="D135" s="104">
        <v>79</v>
      </c>
      <c r="E135" s="104">
        <v>95</v>
      </c>
      <c r="F135" s="1" t="s">
        <v>3</v>
      </c>
      <c r="G135" s="35"/>
      <c r="H135" s="93">
        <f>IF(G135=0,"",IF($M$51+$O$38&lt;$M$59,ROUND(E135*(1-$N$38/100-$O$36/$M$51),2),ROUND(D135*(1-$N$38/100-$O$36/$M$50),2)))</f>
      </c>
      <c r="I135" s="93" t="str">
        <f>IF(G135=0," ",G135*H135)</f>
        <v> </v>
      </c>
      <c r="J135" s="228">
        <v>150</v>
      </c>
      <c r="K135" s="228">
        <v>160</v>
      </c>
      <c r="L135" s="140"/>
      <c r="M135" s="82"/>
      <c r="N135" s="82"/>
      <c r="O135" s="82"/>
    </row>
    <row r="136" spans="1:15" ht="15" customHeight="1">
      <c r="A136" s="219">
        <v>43870</v>
      </c>
      <c r="B136" s="70">
        <v>40020</v>
      </c>
      <c r="C136" s="1" t="s">
        <v>182</v>
      </c>
      <c r="D136" s="104">
        <v>82</v>
      </c>
      <c r="E136" s="104">
        <v>99</v>
      </c>
      <c r="F136" s="1" t="s">
        <v>3</v>
      </c>
      <c r="G136" s="35"/>
      <c r="H136" s="93">
        <f>IF(G136=0,"",IF($M$51+$O$38&lt;$M$59,ROUND(E136*(1-$N$38/100-$O$36/$M$51),2),ROUND(D136*(1-$N$38/100-$O$36/$M$50),2)))</f>
      </c>
      <c r="I136" s="93" t="str">
        <f>IF(G136=0," ",G136*H136)</f>
        <v> </v>
      </c>
      <c r="J136" s="228">
        <v>161</v>
      </c>
      <c r="K136" s="228">
        <v>165</v>
      </c>
      <c r="L136" s="140"/>
      <c r="M136" s="82"/>
      <c r="N136" s="82"/>
      <c r="O136" s="82"/>
    </row>
    <row r="137" spans="1:15" ht="15" customHeight="1">
      <c r="A137" s="219">
        <v>43870</v>
      </c>
      <c r="B137" s="73"/>
      <c r="C137" s="8"/>
      <c r="D137" s="92"/>
      <c r="E137" s="92"/>
      <c r="F137" s="8"/>
      <c r="G137" s="8"/>
      <c r="H137" s="8"/>
      <c r="I137" s="92"/>
      <c r="J137" s="243"/>
      <c r="K137" s="243"/>
      <c r="L137" s="140"/>
      <c r="M137" s="82"/>
      <c r="N137" s="82"/>
      <c r="O137" s="82"/>
    </row>
    <row r="138" spans="1:15" ht="15" customHeight="1">
      <c r="A138" s="219">
        <v>43870</v>
      </c>
      <c r="C138" s="10" t="s">
        <v>54</v>
      </c>
      <c r="D138" s="103"/>
      <c r="E138" s="103"/>
      <c r="F138" s="160"/>
      <c r="G138" s="12"/>
      <c r="H138" s="164"/>
      <c r="I138" s="130"/>
      <c r="J138" s="242"/>
      <c r="K138" s="239"/>
      <c r="L138" s="140"/>
      <c r="M138" s="82"/>
      <c r="N138" s="82"/>
      <c r="O138" s="82"/>
    </row>
    <row r="139" spans="1:15" ht="15" customHeight="1">
      <c r="A139" s="218"/>
      <c r="B139" s="40">
        <v>40116</v>
      </c>
      <c r="C139" s="1" t="s">
        <v>47</v>
      </c>
      <c r="D139" s="169">
        <v>100</v>
      </c>
      <c r="E139" s="169">
        <v>120</v>
      </c>
      <c r="F139" s="1" t="s">
        <v>3</v>
      </c>
      <c r="G139" s="35"/>
      <c r="H139" s="93">
        <f aca="true" t="shared" si="17" ref="H139:H148">IF(G139=0,"",IF($M$51+$O$38&lt;$M$59,ROUND(E139*(1-$N$38/100-$O$36/$M$51),2),ROUND(D139*(1-$N$38/100-$O$36/$M$50),2)))</f>
      </c>
      <c r="I139" s="93" t="str">
        <f aca="true" t="shared" si="18" ref="I139:I148">IF(G139=0," ",G139*H139)</f>
        <v> </v>
      </c>
      <c r="J139" s="228">
        <v>179</v>
      </c>
      <c r="K139" s="228">
        <v>190</v>
      </c>
      <c r="L139" s="140"/>
      <c r="M139" s="82"/>
      <c r="N139" s="82"/>
      <c r="O139" s="82"/>
    </row>
    <row r="140" spans="1:15" ht="15" customHeight="1">
      <c r="A140" s="183" t="s">
        <v>385</v>
      </c>
      <c r="B140" s="66">
        <v>40117</v>
      </c>
      <c r="C140" s="1" t="s">
        <v>214</v>
      </c>
      <c r="D140" s="169">
        <v>93</v>
      </c>
      <c r="E140" s="169">
        <v>111</v>
      </c>
      <c r="F140" s="1" t="s">
        <v>3</v>
      </c>
      <c r="G140" s="35"/>
      <c r="H140" s="93">
        <f t="shared" si="17"/>
      </c>
      <c r="I140" s="93" t="str">
        <f t="shared" si="18"/>
        <v> </v>
      </c>
      <c r="J140" s="228">
        <v>170</v>
      </c>
      <c r="K140" s="228">
        <v>187</v>
      </c>
      <c r="L140" s="140"/>
      <c r="M140" s="82"/>
      <c r="N140" s="82"/>
      <c r="O140" s="82"/>
    </row>
    <row r="141" spans="1:15" ht="15" customHeight="1">
      <c r="A141" s="183" t="s">
        <v>385</v>
      </c>
      <c r="B141" s="64">
        <v>40118</v>
      </c>
      <c r="C141" s="1" t="s">
        <v>49</v>
      </c>
      <c r="D141" s="169">
        <v>108</v>
      </c>
      <c r="E141" s="169">
        <v>130</v>
      </c>
      <c r="F141" s="1" t="s">
        <v>3</v>
      </c>
      <c r="G141" s="35"/>
      <c r="H141" s="93">
        <f t="shared" si="17"/>
      </c>
      <c r="I141" s="93" t="str">
        <f t="shared" si="18"/>
        <v> </v>
      </c>
      <c r="J141" s="228">
        <v>194</v>
      </c>
      <c r="K141" s="228">
        <v>200</v>
      </c>
      <c r="L141" s="140"/>
      <c r="M141" s="82"/>
      <c r="N141" s="82"/>
      <c r="O141" s="82"/>
    </row>
    <row r="142" spans="1:15" ht="15" customHeight="1">
      <c r="A142" s="183" t="s">
        <v>385</v>
      </c>
      <c r="B142" s="66">
        <v>40119</v>
      </c>
      <c r="C142" s="1" t="s">
        <v>46</v>
      </c>
      <c r="D142" s="169">
        <v>100</v>
      </c>
      <c r="E142" s="169">
        <v>120</v>
      </c>
      <c r="F142" s="1" t="s">
        <v>3</v>
      </c>
      <c r="G142" s="35"/>
      <c r="H142" s="93">
        <f t="shared" si="17"/>
      </c>
      <c r="I142" s="93" t="str">
        <f t="shared" si="18"/>
        <v> </v>
      </c>
      <c r="J142" s="228">
        <v>179</v>
      </c>
      <c r="K142" s="228">
        <v>190</v>
      </c>
      <c r="L142" s="140"/>
      <c r="M142" s="82"/>
      <c r="N142" s="82"/>
      <c r="O142" s="82"/>
    </row>
    <row r="143" spans="1:15" ht="15" customHeight="1">
      <c r="A143" s="266" t="s">
        <v>385</v>
      </c>
      <c r="B143" s="64">
        <v>40114</v>
      </c>
      <c r="C143" s="1" t="s">
        <v>212</v>
      </c>
      <c r="D143" s="169">
        <v>107</v>
      </c>
      <c r="E143" s="169">
        <v>128</v>
      </c>
      <c r="F143" s="1" t="s">
        <v>3</v>
      </c>
      <c r="G143" s="35"/>
      <c r="H143" s="93">
        <f t="shared" si="17"/>
      </c>
      <c r="I143" s="93" t="str">
        <f t="shared" si="18"/>
        <v> </v>
      </c>
      <c r="J143" s="228">
        <v>191</v>
      </c>
      <c r="K143" s="228">
        <v>211</v>
      </c>
      <c r="L143" s="140"/>
      <c r="M143" s="82"/>
      <c r="N143" s="82"/>
      <c r="O143" s="82"/>
    </row>
    <row r="144" spans="1:15" ht="15" customHeight="1">
      <c r="A144" s="218"/>
      <c r="B144" s="40">
        <v>40120</v>
      </c>
      <c r="C144" s="1" t="s">
        <v>215</v>
      </c>
      <c r="D144" s="169">
        <v>95</v>
      </c>
      <c r="E144" s="169">
        <v>114</v>
      </c>
      <c r="F144" s="1" t="s">
        <v>3</v>
      </c>
      <c r="G144" s="35"/>
      <c r="H144" s="93">
        <f t="shared" si="17"/>
      </c>
      <c r="I144" s="93" t="str">
        <f t="shared" si="18"/>
        <v> </v>
      </c>
      <c r="J144" s="228">
        <v>179</v>
      </c>
      <c r="K144" s="228">
        <v>185</v>
      </c>
      <c r="L144" s="143"/>
      <c r="M144" s="82"/>
      <c r="N144" s="82"/>
      <c r="O144" s="82"/>
    </row>
    <row r="145" spans="1:15" ht="15" customHeight="1">
      <c r="A145" s="266" t="s">
        <v>385</v>
      </c>
      <c r="B145" s="70">
        <v>40121</v>
      </c>
      <c r="C145" s="1" t="s">
        <v>48</v>
      </c>
      <c r="D145" s="169">
        <v>101</v>
      </c>
      <c r="E145" s="169">
        <v>121</v>
      </c>
      <c r="F145" s="1" t="s">
        <v>3</v>
      </c>
      <c r="G145" s="35"/>
      <c r="H145" s="93">
        <f t="shared" si="17"/>
      </c>
      <c r="I145" s="93" t="str">
        <f t="shared" si="18"/>
        <v> </v>
      </c>
      <c r="J145" s="228">
        <v>193</v>
      </c>
      <c r="K145" s="228">
        <v>195</v>
      </c>
      <c r="L145" s="143"/>
      <c r="M145" s="82"/>
      <c r="N145" s="82"/>
      <c r="O145" s="82"/>
    </row>
    <row r="146" spans="1:15" ht="15" customHeight="1">
      <c r="A146" s="219">
        <v>43321</v>
      </c>
      <c r="B146" s="70">
        <v>40115</v>
      </c>
      <c r="C146" s="1" t="s">
        <v>213</v>
      </c>
      <c r="D146" s="169">
        <v>95</v>
      </c>
      <c r="E146" s="104">
        <v>118</v>
      </c>
      <c r="F146" s="1" t="s">
        <v>3</v>
      </c>
      <c r="G146" s="35"/>
      <c r="H146" s="93">
        <f t="shared" si="17"/>
      </c>
      <c r="I146" s="93" t="str">
        <f t="shared" si="18"/>
        <v> </v>
      </c>
      <c r="J146" s="228">
        <v>170</v>
      </c>
      <c r="K146" s="228">
        <v>187</v>
      </c>
      <c r="L146" s="140"/>
      <c r="M146" s="82"/>
      <c r="N146" s="82"/>
      <c r="O146" s="82"/>
    </row>
    <row r="147" spans="1:15" ht="15" customHeight="1">
      <c r="A147" s="266" t="s">
        <v>385</v>
      </c>
      <c r="B147" s="70">
        <v>40122</v>
      </c>
      <c r="C147" s="1" t="s">
        <v>216</v>
      </c>
      <c r="D147" s="169">
        <v>90</v>
      </c>
      <c r="E147" s="104">
        <v>118</v>
      </c>
      <c r="F147" s="1" t="s">
        <v>3</v>
      </c>
      <c r="G147" s="35"/>
      <c r="H147" s="93">
        <f t="shared" si="17"/>
      </c>
      <c r="I147" s="93" t="str">
        <f t="shared" si="18"/>
        <v> </v>
      </c>
      <c r="J147" s="228">
        <v>166</v>
      </c>
      <c r="K147" s="228">
        <v>180</v>
      </c>
      <c r="L147" s="140"/>
      <c r="M147" s="82"/>
      <c r="N147" s="82"/>
      <c r="O147" s="82"/>
    </row>
    <row r="148" spans="1:15" ht="15" customHeight="1">
      <c r="A148" s="266" t="s">
        <v>385</v>
      </c>
      <c r="B148" s="70">
        <v>40123</v>
      </c>
      <c r="C148" s="1" t="s">
        <v>50</v>
      </c>
      <c r="D148" s="169">
        <v>95</v>
      </c>
      <c r="E148" s="104">
        <v>118</v>
      </c>
      <c r="F148" s="1" t="s">
        <v>3</v>
      </c>
      <c r="G148" s="35"/>
      <c r="H148" s="93">
        <f t="shared" si="17"/>
      </c>
      <c r="I148" s="93" t="str">
        <f t="shared" si="18"/>
        <v> </v>
      </c>
      <c r="J148" s="228">
        <v>169</v>
      </c>
      <c r="K148" s="228">
        <v>185</v>
      </c>
      <c r="L148" s="140"/>
      <c r="M148" s="82"/>
      <c r="N148" s="82"/>
      <c r="O148" s="82"/>
    </row>
    <row r="149" spans="1:15" ht="15" customHeight="1">
      <c r="A149" s="219">
        <v>43523</v>
      </c>
      <c r="B149" s="64"/>
      <c r="C149" s="22"/>
      <c r="D149" s="99"/>
      <c r="E149" s="99"/>
      <c r="F149" s="22"/>
      <c r="G149" s="41"/>
      <c r="H149" s="41"/>
      <c r="I149" s="99"/>
      <c r="J149" s="237"/>
      <c r="K149" s="237"/>
      <c r="L149" s="140"/>
      <c r="M149" s="82"/>
      <c r="N149" s="82"/>
      <c r="O149" s="82"/>
    </row>
    <row r="150" spans="1:15" ht="15" customHeight="1">
      <c r="A150" s="218"/>
      <c r="C150" s="10" t="s">
        <v>112</v>
      </c>
      <c r="D150" s="103"/>
      <c r="E150" s="103"/>
      <c r="F150" s="160"/>
      <c r="G150" s="12"/>
      <c r="H150" s="164"/>
      <c r="I150" s="130"/>
      <c r="J150" s="242"/>
      <c r="K150" s="239"/>
      <c r="L150" s="140"/>
      <c r="M150" s="82"/>
      <c r="N150" s="82"/>
      <c r="O150" s="82"/>
    </row>
    <row r="151" spans="1:15" ht="15" customHeight="1">
      <c r="A151" s="266" t="s">
        <v>385</v>
      </c>
      <c r="B151" s="70">
        <v>40083</v>
      </c>
      <c r="C151" s="1" t="s">
        <v>113</v>
      </c>
      <c r="D151" s="169">
        <v>102</v>
      </c>
      <c r="E151" s="169">
        <v>123</v>
      </c>
      <c r="F151" s="1" t="s">
        <v>3</v>
      </c>
      <c r="G151" s="35"/>
      <c r="H151" s="93">
        <f aca="true" t="shared" si="19" ref="H151:H156">IF(G151=0,"",IF($M$51+$O$38&lt;$M$59,ROUND(E151*(1-$N$38/100-$O$36/$M$51),2),ROUND(D151*(1-$N$38/100-$O$36/$M$50),2)))</f>
      </c>
      <c r="I151" s="93" t="str">
        <f aca="true" t="shared" si="20" ref="I151:I156">IF(G151=0," ",G151*H151)</f>
        <v> </v>
      </c>
      <c r="J151" s="228">
        <v>185</v>
      </c>
      <c r="K151" s="228">
        <v>190</v>
      </c>
      <c r="L151" s="140"/>
      <c r="M151" s="82"/>
      <c r="N151" s="82"/>
      <c r="O151" s="82"/>
    </row>
    <row r="152" spans="1:15" ht="15" customHeight="1">
      <c r="A152" s="218">
        <v>4</v>
      </c>
      <c r="B152" s="70">
        <v>40084</v>
      </c>
      <c r="C152" s="1" t="s">
        <v>114</v>
      </c>
      <c r="D152" s="169">
        <v>95</v>
      </c>
      <c r="E152" s="169">
        <v>114</v>
      </c>
      <c r="F152" s="1" t="s">
        <v>3</v>
      </c>
      <c r="G152" s="35"/>
      <c r="H152" s="93">
        <f t="shared" si="19"/>
      </c>
      <c r="I152" s="93" t="str">
        <f t="shared" si="20"/>
        <v> </v>
      </c>
      <c r="J152" s="228">
        <v>170</v>
      </c>
      <c r="K152" s="228">
        <v>185</v>
      </c>
      <c r="L152" s="140"/>
      <c r="M152" s="82"/>
      <c r="N152" s="82"/>
      <c r="O152" s="82"/>
    </row>
    <row r="153" spans="1:15" ht="15" customHeight="1">
      <c r="A153" s="218"/>
      <c r="B153" s="70">
        <v>40085</v>
      </c>
      <c r="C153" s="1" t="s">
        <v>115</v>
      </c>
      <c r="D153" s="169">
        <v>90</v>
      </c>
      <c r="E153" s="169">
        <v>108</v>
      </c>
      <c r="F153" s="1" t="s">
        <v>3</v>
      </c>
      <c r="G153" s="35"/>
      <c r="H153" s="93">
        <f t="shared" si="19"/>
      </c>
      <c r="I153" s="93" t="str">
        <f t="shared" si="20"/>
        <v> </v>
      </c>
      <c r="J153" s="228">
        <v>170</v>
      </c>
      <c r="K153" s="228">
        <v>185</v>
      </c>
      <c r="L153" s="140"/>
      <c r="M153" s="82"/>
      <c r="N153" s="82"/>
      <c r="O153" s="82"/>
    </row>
    <row r="154" spans="1:15" ht="15" customHeight="1">
      <c r="A154" s="219">
        <v>43523</v>
      </c>
      <c r="B154" s="70">
        <v>40086</v>
      </c>
      <c r="C154" s="1" t="s">
        <v>116</v>
      </c>
      <c r="D154" s="169">
        <v>97</v>
      </c>
      <c r="E154" s="169">
        <v>116</v>
      </c>
      <c r="F154" s="1" t="s">
        <v>3</v>
      </c>
      <c r="G154" s="35"/>
      <c r="H154" s="93">
        <f t="shared" si="19"/>
      </c>
      <c r="I154" s="93" t="str">
        <f t="shared" si="20"/>
        <v> </v>
      </c>
      <c r="J154" s="228">
        <v>181</v>
      </c>
      <c r="K154" s="228">
        <v>190</v>
      </c>
      <c r="L154" s="140"/>
      <c r="M154" s="82"/>
      <c r="N154" s="82"/>
      <c r="O154" s="82"/>
    </row>
    <row r="155" spans="1:15" ht="15" customHeight="1">
      <c r="A155" s="218"/>
      <c r="B155" s="70">
        <v>40087</v>
      </c>
      <c r="C155" s="1" t="s">
        <v>117</v>
      </c>
      <c r="D155" s="169">
        <v>97</v>
      </c>
      <c r="E155" s="169">
        <v>116</v>
      </c>
      <c r="F155" s="1" t="s">
        <v>3</v>
      </c>
      <c r="G155" s="35"/>
      <c r="H155" s="93">
        <f t="shared" si="19"/>
      </c>
      <c r="I155" s="93" t="str">
        <f t="shared" si="20"/>
        <v> </v>
      </c>
      <c r="J155" s="228">
        <v>176</v>
      </c>
      <c r="K155" s="228">
        <v>190</v>
      </c>
      <c r="L155" s="140"/>
      <c r="M155" s="82"/>
      <c r="N155" s="82"/>
      <c r="O155" s="82"/>
    </row>
    <row r="156" spans="1:15" ht="15" customHeight="1">
      <c r="A156" s="219">
        <v>43523</v>
      </c>
      <c r="B156" s="70">
        <v>40088</v>
      </c>
      <c r="C156" s="1" t="s">
        <v>118</v>
      </c>
      <c r="D156" s="169">
        <v>92</v>
      </c>
      <c r="E156" s="169">
        <v>110</v>
      </c>
      <c r="F156" s="1" t="s">
        <v>3</v>
      </c>
      <c r="G156" s="35"/>
      <c r="H156" s="93">
        <f t="shared" si="19"/>
      </c>
      <c r="I156" s="93" t="str">
        <f t="shared" si="20"/>
        <v> </v>
      </c>
      <c r="J156" s="228">
        <v>175</v>
      </c>
      <c r="K156" s="228">
        <v>180</v>
      </c>
      <c r="L156" s="140"/>
      <c r="M156" s="82"/>
      <c r="N156" s="82"/>
      <c r="O156" s="82"/>
    </row>
    <row r="157" spans="1:15" ht="15" customHeight="1">
      <c r="A157" s="219">
        <v>43523</v>
      </c>
      <c r="B157" s="71"/>
      <c r="C157" s="26"/>
      <c r="D157" s="102"/>
      <c r="E157" s="102"/>
      <c r="F157" s="26"/>
      <c r="G157" s="26"/>
      <c r="H157" s="26"/>
      <c r="I157" s="102"/>
      <c r="J157" s="245"/>
      <c r="K157" s="245"/>
      <c r="L157" s="140"/>
      <c r="M157" s="82"/>
      <c r="N157" s="82"/>
      <c r="O157" s="82"/>
    </row>
    <row r="158" spans="1:15" ht="15" customHeight="1">
      <c r="A158" s="219">
        <v>43523</v>
      </c>
      <c r="C158" s="57" t="s">
        <v>160</v>
      </c>
      <c r="D158" s="110"/>
      <c r="E158" s="110"/>
      <c r="F158" s="162"/>
      <c r="G158" s="21"/>
      <c r="H158" s="164"/>
      <c r="I158" s="131"/>
      <c r="J158" s="246"/>
      <c r="K158" s="239"/>
      <c r="L158" s="140"/>
      <c r="M158" s="82"/>
      <c r="N158" s="82"/>
      <c r="O158" s="82"/>
    </row>
    <row r="159" spans="1:15" ht="15" customHeight="1">
      <c r="A159" s="218"/>
      <c r="B159" s="74">
        <v>40003</v>
      </c>
      <c r="C159" s="18" t="s">
        <v>174</v>
      </c>
      <c r="D159" s="98">
        <v>56</v>
      </c>
      <c r="E159" s="98">
        <v>68</v>
      </c>
      <c r="F159" s="18" t="s">
        <v>3</v>
      </c>
      <c r="G159" s="36"/>
      <c r="H159" s="93">
        <f aca="true" t="shared" si="21" ref="H159:H164">IF(G159=0,"",IF($M$51+$O$38&lt;$M$59,ROUND(E159*(1-$N$38/100-$O$36/$M$51),2),ROUND(D159*(1-$N$38/100-$O$36/$M$50),2)))</f>
      </c>
      <c r="I159" s="93" t="str">
        <f aca="true" t="shared" si="22" ref="I159:I164">IF(G159=0," ",G159*H159)</f>
        <v> </v>
      </c>
      <c r="J159" s="236">
        <v>110</v>
      </c>
      <c r="K159" s="236">
        <v>115</v>
      </c>
      <c r="L159" s="140"/>
      <c r="M159" s="82"/>
      <c r="N159" s="82"/>
      <c r="O159" s="82"/>
    </row>
    <row r="160" spans="1:15" ht="15" customHeight="1">
      <c r="A160" s="219">
        <v>43523</v>
      </c>
      <c r="B160" s="74">
        <v>40004</v>
      </c>
      <c r="C160" s="1" t="s">
        <v>175</v>
      </c>
      <c r="D160" s="93">
        <v>47</v>
      </c>
      <c r="E160" s="93">
        <v>57</v>
      </c>
      <c r="F160" s="18" t="s">
        <v>3</v>
      </c>
      <c r="G160" s="35"/>
      <c r="H160" s="93">
        <f t="shared" si="21"/>
      </c>
      <c r="I160" s="93" t="str">
        <f t="shared" si="22"/>
        <v> </v>
      </c>
      <c r="J160" s="228">
        <v>93</v>
      </c>
      <c r="K160" s="228">
        <v>95</v>
      </c>
      <c r="L160" s="140"/>
      <c r="M160" s="82"/>
      <c r="N160" s="82"/>
      <c r="O160" s="82"/>
    </row>
    <row r="161" spans="1:15" ht="15" customHeight="1">
      <c r="A161" s="219">
        <v>43523</v>
      </c>
      <c r="B161" s="74">
        <v>40005</v>
      </c>
      <c r="C161" s="1" t="s">
        <v>60</v>
      </c>
      <c r="D161" s="93">
        <v>46</v>
      </c>
      <c r="E161" s="93">
        <v>56</v>
      </c>
      <c r="F161" s="1" t="s">
        <v>3</v>
      </c>
      <c r="G161" s="35"/>
      <c r="H161" s="93">
        <f t="shared" si="21"/>
      </c>
      <c r="I161" s="93" t="str">
        <f t="shared" si="22"/>
        <v> </v>
      </c>
      <c r="J161" s="228">
        <v>90</v>
      </c>
      <c r="K161" s="228">
        <v>95</v>
      </c>
      <c r="L161" s="140"/>
      <c r="M161" s="82"/>
      <c r="N161" s="82"/>
      <c r="O161" s="82"/>
    </row>
    <row r="162" spans="1:15" ht="15" customHeight="1">
      <c r="A162" s="218">
        <v>6</v>
      </c>
      <c r="B162" s="74">
        <v>40006</v>
      </c>
      <c r="C162" s="1" t="s">
        <v>62</v>
      </c>
      <c r="D162" s="93">
        <v>50</v>
      </c>
      <c r="E162" s="93">
        <v>60</v>
      </c>
      <c r="F162" s="1" t="s">
        <v>3</v>
      </c>
      <c r="G162" s="35"/>
      <c r="H162" s="93">
        <f t="shared" si="21"/>
      </c>
      <c r="I162" s="93" t="str">
        <f t="shared" si="22"/>
        <v> </v>
      </c>
      <c r="J162" s="228">
        <v>99</v>
      </c>
      <c r="K162" s="228">
        <v>99</v>
      </c>
      <c r="L162" s="140"/>
      <c r="M162" s="82"/>
      <c r="N162" s="82"/>
      <c r="O162" s="82"/>
    </row>
    <row r="163" spans="1:15" ht="15" customHeight="1">
      <c r="A163" s="219">
        <v>43523</v>
      </c>
      <c r="B163" s="74">
        <v>40007</v>
      </c>
      <c r="C163" s="1" t="s">
        <v>61</v>
      </c>
      <c r="D163" s="93">
        <v>52</v>
      </c>
      <c r="E163" s="93">
        <v>63</v>
      </c>
      <c r="F163" s="1" t="s">
        <v>3</v>
      </c>
      <c r="G163" s="35"/>
      <c r="H163" s="93">
        <f t="shared" si="21"/>
      </c>
      <c r="I163" s="93" t="str">
        <f t="shared" si="22"/>
        <v> </v>
      </c>
      <c r="J163" s="228">
        <v>102</v>
      </c>
      <c r="K163" s="228">
        <v>105</v>
      </c>
      <c r="L163" s="140"/>
      <c r="M163" s="82"/>
      <c r="N163" s="82"/>
      <c r="O163" s="82"/>
    </row>
    <row r="164" spans="1:15" ht="15" customHeight="1">
      <c r="A164" s="219">
        <v>43523</v>
      </c>
      <c r="B164" s="70">
        <v>40008</v>
      </c>
      <c r="C164" s="1" t="s">
        <v>176</v>
      </c>
      <c r="D164" s="93">
        <v>48</v>
      </c>
      <c r="E164" s="93">
        <v>58</v>
      </c>
      <c r="F164" s="1" t="s">
        <v>3</v>
      </c>
      <c r="G164" s="35"/>
      <c r="H164" s="93">
        <f t="shared" si="21"/>
      </c>
      <c r="I164" s="93" t="str">
        <f t="shared" si="22"/>
        <v> </v>
      </c>
      <c r="J164" s="228">
        <v>95</v>
      </c>
      <c r="K164" s="228">
        <v>95</v>
      </c>
      <c r="L164" s="140"/>
      <c r="M164" s="82"/>
      <c r="N164" s="82"/>
      <c r="O164" s="82"/>
    </row>
    <row r="165" spans="1:15" ht="15" customHeight="1">
      <c r="A165" s="219">
        <v>43523</v>
      </c>
      <c r="B165" s="64"/>
      <c r="C165" s="22"/>
      <c r="D165" s="99"/>
      <c r="E165" s="99"/>
      <c r="F165" s="22"/>
      <c r="G165" s="41"/>
      <c r="H165" s="99"/>
      <c r="I165" s="99"/>
      <c r="J165" s="237"/>
      <c r="K165" s="237"/>
      <c r="L165" s="140"/>
      <c r="M165" s="82"/>
      <c r="N165" s="82"/>
      <c r="O165" s="82"/>
    </row>
    <row r="166" spans="1:15" ht="15" customHeight="1">
      <c r="A166" s="219">
        <v>43523</v>
      </c>
      <c r="C166" s="57" t="s">
        <v>274</v>
      </c>
      <c r="D166" s="110"/>
      <c r="E166" s="110"/>
      <c r="F166" s="162"/>
      <c r="G166" s="21"/>
      <c r="H166" s="164"/>
      <c r="I166" s="131"/>
      <c r="J166" s="246"/>
      <c r="K166" s="239"/>
      <c r="L166" s="140"/>
      <c r="M166" s="82"/>
      <c r="N166" s="82"/>
      <c r="O166" s="82"/>
    </row>
    <row r="167" spans="1:15" s="61" customFormat="1" ht="15.75">
      <c r="A167" s="218"/>
      <c r="B167" s="74">
        <v>40425</v>
      </c>
      <c r="C167" s="166" t="s">
        <v>273</v>
      </c>
      <c r="D167" s="167">
        <v>53</v>
      </c>
      <c r="E167" s="167">
        <v>64</v>
      </c>
      <c r="F167" s="18" t="s">
        <v>3</v>
      </c>
      <c r="G167" s="36"/>
      <c r="H167" s="93">
        <f>IF(G167=0,"",IF($M$51+$O$38&lt;$M$59,ROUND(E167*(1-$N$38/100-$O$36/$M$51),2),ROUND(D167*(1-$N$38/100-$O$36/$M$50),2)))</f>
      </c>
      <c r="I167" s="93" t="str">
        <f>IF(G167=0," ",G167*H167)</f>
        <v> </v>
      </c>
      <c r="J167" s="236">
        <v>105</v>
      </c>
      <c r="K167" s="236">
        <v>105</v>
      </c>
      <c r="L167" s="140"/>
      <c r="M167" s="82"/>
      <c r="N167" s="82"/>
      <c r="O167" s="148"/>
    </row>
    <row r="168" spans="1:15" ht="15" customHeight="1">
      <c r="A168" s="219">
        <v>43871</v>
      </c>
      <c r="B168" s="74">
        <v>40424</v>
      </c>
      <c r="C168" s="152" t="s">
        <v>272</v>
      </c>
      <c r="D168" s="153">
        <v>53</v>
      </c>
      <c r="E168" s="153">
        <v>64</v>
      </c>
      <c r="F168" s="1" t="s">
        <v>3</v>
      </c>
      <c r="G168" s="35"/>
      <c r="H168" s="93">
        <f>IF(G168=0,"",IF($M$51+$O$38&lt;$M$59,ROUND(E168*(1-$N$38/100-$O$36/$M$51),2),ROUND(D168*(1-$N$38/100-$O$36/$M$50),2)))</f>
      </c>
      <c r="I168" s="93" t="str">
        <f>IF(G168=0," ",G168*H168)</f>
        <v> </v>
      </c>
      <c r="J168" s="228">
        <v>105</v>
      </c>
      <c r="K168" s="228">
        <v>105</v>
      </c>
      <c r="L168" s="140"/>
      <c r="M168" s="82"/>
      <c r="N168" s="82"/>
      <c r="O168" s="82"/>
    </row>
    <row r="169" spans="1:15" ht="15" customHeight="1">
      <c r="A169" s="219">
        <v>43871</v>
      </c>
      <c r="B169" s="74">
        <v>40423</v>
      </c>
      <c r="C169" s="152" t="s">
        <v>271</v>
      </c>
      <c r="D169" s="153">
        <v>50</v>
      </c>
      <c r="E169" s="153">
        <v>60</v>
      </c>
      <c r="F169" s="1" t="s">
        <v>3</v>
      </c>
      <c r="G169" s="35"/>
      <c r="H169" s="93">
        <f>IF(G169=0,"",IF($M$51+$O$38&lt;$M$59,ROUND(E169*(1-$N$38/100-$O$36/$M$51),2),ROUND(D169*(1-$N$38/100-$O$36/$M$50),2)))</f>
      </c>
      <c r="I169" s="93" t="str">
        <f>IF(G169=0," ",G169*H169)</f>
        <v> </v>
      </c>
      <c r="J169" s="228">
        <v>100</v>
      </c>
      <c r="K169" s="228">
        <v>100</v>
      </c>
      <c r="L169" s="140"/>
      <c r="M169" s="82"/>
      <c r="N169" s="82"/>
      <c r="O169" s="82"/>
    </row>
    <row r="170" spans="1:15" ht="15" customHeight="1">
      <c r="A170" s="218">
        <v>4</v>
      </c>
      <c r="B170" s="74">
        <v>40422</v>
      </c>
      <c r="C170" s="152" t="s">
        <v>270</v>
      </c>
      <c r="D170" s="153">
        <v>55</v>
      </c>
      <c r="E170" s="153">
        <v>66</v>
      </c>
      <c r="F170" s="1" t="s">
        <v>3</v>
      </c>
      <c r="G170" s="35"/>
      <c r="H170" s="93">
        <f>IF(G170=0,"",IF($M$51+$O$38&lt;$M$59,ROUND(E170*(1-$N$38/100-$O$36/$M$51),2),ROUND(D170*(1-$N$38/100-$O$36/$M$50),2)))</f>
      </c>
      <c r="I170" s="93" t="str">
        <f>IF(G170=0," ",G170*H170)</f>
        <v> </v>
      </c>
      <c r="J170" s="228">
        <v>110</v>
      </c>
      <c r="K170" s="228">
        <v>110</v>
      </c>
      <c r="L170" s="140"/>
      <c r="M170" s="82"/>
      <c r="N170" s="82"/>
      <c r="O170" s="82"/>
    </row>
    <row r="171" spans="1:15" ht="15" customHeight="1">
      <c r="A171" s="219">
        <v>43523</v>
      </c>
      <c r="B171" s="64"/>
      <c r="C171" s="22"/>
      <c r="D171" s="99"/>
      <c r="E171" s="99"/>
      <c r="F171" s="22"/>
      <c r="G171" s="41"/>
      <c r="H171" s="99"/>
      <c r="I171" s="99"/>
      <c r="J171" s="237"/>
      <c r="K171" s="237"/>
      <c r="L171" s="140"/>
      <c r="M171" s="82"/>
      <c r="N171" s="82"/>
      <c r="O171" s="82"/>
    </row>
    <row r="172" spans="1:15" ht="15" customHeight="1">
      <c r="A172" s="219">
        <v>43523</v>
      </c>
      <c r="C172" s="57" t="s">
        <v>403</v>
      </c>
      <c r="D172" s="110"/>
      <c r="E172" s="110"/>
      <c r="F172" s="162"/>
      <c r="G172" s="21"/>
      <c r="H172" s="164"/>
      <c r="I172" s="131"/>
      <c r="J172" s="246"/>
      <c r="K172" s="239"/>
      <c r="L172" s="140"/>
      <c r="M172" s="82"/>
      <c r="N172" s="82"/>
      <c r="O172" s="82"/>
    </row>
    <row r="173" spans="1:15" s="61" customFormat="1" ht="15.75">
      <c r="A173" s="218"/>
      <c r="B173" s="74">
        <v>40493</v>
      </c>
      <c r="C173" s="166" t="s">
        <v>399</v>
      </c>
      <c r="D173" s="167">
        <v>49</v>
      </c>
      <c r="E173" s="167">
        <v>59</v>
      </c>
      <c r="F173" s="18" t="s">
        <v>3</v>
      </c>
      <c r="G173" s="36"/>
      <c r="H173" s="93">
        <f aca="true" t="shared" si="23" ref="H173:H179">IF(G173=0,"",IF($M$51+$O$38&lt;$M$59,ROUND(E173*(1-$N$38/100-$O$36/$M$51),2),ROUND(D173*(1-$N$38/100-$O$36/$M$50),2)))</f>
      </c>
      <c r="I173" s="93" t="str">
        <f aca="true" t="shared" si="24" ref="I173:I179">IF(G173=0," ",G173*H173)</f>
        <v> </v>
      </c>
      <c r="J173" s="236"/>
      <c r="K173" s="236"/>
      <c r="L173" s="140"/>
      <c r="M173" s="82"/>
      <c r="N173" s="82"/>
      <c r="O173" s="148"/>
    </row>
    <row r="174" spans="1:15" ht="15" customHeight="1">
      <c r="A174" s="218"/>
      <c r="B174" s="74">
        <v>40489</v>
      </c>
      <c r="C174" s="152" t="s">
        <v>396</v>
      </c>
      <c r="D174" s="153">
        <v>52</v>
      </c>
      <c r="E174" s="153">
        <v>63</v>
      </c>
      <c r="F174" s="18" t="s">
        <v>3</v>
      </c>
      <c r="G174" s="35"/>
      <c r="H174" s="93">
        <f t="shared" si="23"/>
      </c>
      <c r="I174" s="93" t="str">
        <f t="shared" si="24"/>
        <v> </v>
      </c>
      <c r="J174" s="228"/>
      <c r="K174" s="228"/>
      <c r="L174" s="140"/>
      <c r="M174" s="82"/>
      <c r="N174" s="82"/>
      <c r="O174" s="82"/>
    </row>
    <row r="175" spans="1:15" ht="15" customHeight="1">
      <c r="A175" s="219"/>
      <c r="B175" s="74">
        <v>40494</v>
      </c>
      <c r="C175" s="152" t="s">
        <v>401</v>
      </c>
      <c r="D175" s="153">
        <v>51</v>
      </c>
      <c r="E175" s="153">
        <v>61</v>
      </c>
      <c r="F175" s="18" t="s">
        <v>3</v>
      </c>
      <c r="G175" s="35"/>
      <c r="H175" s="93">
        <f t="shared" si="23"/>
      </c>
      <c r="I175" s="93" t="str">
        <f t="shared" si="24"/>
        <v> </v>
      </c>
      <c r="J175" s="228"/>
      <c r="K175" s="228"/>
      <c r="L175" s="140"/>
      <c r="M175" s="82"/>
      <c r="N175" s="82"/>
      <c r="O175" s="82"/>
    </row>
    <row r="176" spans="1:15" ht="15" customHeight="1">
      <c r="A176" s="219"/>
      <c r="B176" s="74">
        <v>40491</v>
      </c>
      <c r="C176" s="152" t="s">
        <v>397</v>
      </c>
      <c r="D176" s="153">
        <v>48</v>
      </c>
      <c r="E176" s="153">
        <v>58</v>
      </c>
      <c r="F176" s="18" t="s">
        <v>3</v>
      </c>
      <c r="G176" s="35"/>
      <c r="H176" s="93">
        <f t="shared" si="23"/>
      </c>
      <c r="I176" s="93" t="str">
        <f t="shared" si="24"/>
        <v> </v>
      </c>
      <c r="J176" s="228"/>
      <c r="K176" s="228"/>
      <c r="L176" s="140"/>
      <c r="M176" s="82"/>
      <c r="N176" s="82"/>
      <c r="O176" s="82"/>
    </row>
    <row r="177" spans="1:15" s="61" customFormat="1" ht="15.75">
      <c r="A177" s="218"/>
      <c r="B177" s="74">
        <v>40490</v>
      </c>
      <c r="C177" s="166" t="s">
        <v>400</v>
      </c>
      <c r="D177" s="167">
        <v>48</v>
      </c>
      <c r="E177" s="167">
        <v>58</v>
      </c>
      <c r="F177" s="18" t="s">
        <v>3</v>
      </c>
      <c r="G177" s="36"/>
      <c r="H177" s="93">
        <f t="shared" si="23"/>
      </c>
      <c r="I177" s="93" t="str">
        <f t="shared" si="24"/>
        <v> </v>
      </c>
      <c r="J177" s="236"/>
      <c r="K177" s="236"/>
      <c r="L177" s="140"/>
      <c r="M177" s="82"/>
      <c r="N177" s="82"/>
      <c r="O177" s="148"/>
    </row>
    <row r="178" spans="1:15" ht="15" customHeight="1">
      <c r="A178" s="219"/>
      <c r="B178" s="74">
        <v>40495</v>
      </c>
      <c r="C178" s="152" t="s">
        <v>402</v>
      </c>
      <c r="D178" s="153">
        <v>48</v>
      </c>
      <c r="E178" s="153">
        <v>58</v>
      </c>
      <c r="F178" s="18" t="s">
        <v>3</v>
      </c>
      <c r="G178" s="35"/>
      <c r="H178" s="93">
        <f t="shared" si="23"/>
      </c>
      <c r="I178" s="93" t="str">
        <f t="shared" si="24"/>
        <v> </v>
      </c>
      <c r="J178" s="228"/>
      <c r="K178" s="228"/>
      <c r="L178" s="140"/>
      <c r="M178" s="82"/>
      <c r="N178" s="82"/>
      <c r="O178" s="82"/>
    </row>
    <row r="179" spans="1:15" ht="15.75">
      <c r="A179" s="219"/>
      <c r="B179" s="74">
        <v>40492</v>
      </c>
      <c r="C179" s="152" t="s">
        <v>398</v>
      </c>
      <c r="D179" s="153">
        <v>49</v>
      </c>
      <c r="E179" s="153">
        <v>59</v>
      </c>
      <c r="F179" s="18" t="s">
        <v>3</v>
      </c>
      <c r="G179" s="35"/>
      <c r="H179" s="93">
        <f t="shared" si="23"/>
      </c>
      <c r="I179" s="93" t="str">
        <f t="shared" si="24"/>
        <v> </v>
      </c>
      <c r="J179" s="228"/>
      <c r="K179" s="228"/>
      <c r="L179" s="140"/>
      <c r="M179" s="148"/>
      <c r="N179" s="148"/>
      <c r="O179" s="82"/>
    </row>
    <row r="180" spans="1:15" ht="15.75">
      <c r="A180" s="221">
        <v>6</v>
      </c>
      <c r="B180" s="64"/>
      <c r="C180" s="22"/>
      <c r="D180" s="99"/>
      <c r="E180" s="99"/>
      <c r="F180" s="22"/>
      <c r="G180" s="22"/>
      <c r="H180" s="22"/>
      <c r="I180" s="99"/>
      <c r="J180" s="237"/>
      <c r="K180" s="237"/>
      <c r="L180" s="140"/>
      <c r="M180" s="82"/>
      <c r="N180" s="82"/>
      <c r="O180" s="82"/>
    </row>
    <row r="181" spans="1:15" ht="44.25" customHeight="1">
      <c r="A181" s="219">
        <v>43871</v>
      </c>
      <c r="B181" s="75"/>
      <c r="C181" s="184" t="s">
        <v>149</v>
      </c>
      <c r="D181" s="186"/>
      <c r="E181" s="186"/>
      <c r="F181" s="60"/>
      <c r="G181" s="60"/>
      <c r="H181" s="164"/>
      <c r="I181" s="132"/>
      <c r="J181" s="247"/>
      <c r="K181" s="239"/>
      <c r="L181" s="140"/>
      <c r="M181" s="82"/>
      <c r="N181" s="82"/>
      <c r="O181" s="82"/>
    </row>
    <row r="182" spans="1:15" ht="15.75">
      <c r="A182" s="219">
        <v>43871</v>
      </c>
      <c r="B182" s="76"/>
      <c r="C182" s="54" t="s">
        <v>150</v>
      </c>
      <c r="D182" s="111"/>
      <c r="E182" s="112"/>
      <c r="F182" s="59"/>
      <c r="G182" s="59"/>
      <c r="H182" s="59"/>
      <c r="I182" s="133"/>
      <c r="J182" s="248"/>
      <c r="K182" s="239"/>
      <c r="L182" s="147"/>
      <c r="M182" s="82"/>
      <c r="N182" s="82"/>
      <c r="O182" s="82"/>
    </row>
    <row r="183" spans="1:15" ht="15" customHeight="1">
      <c r="A183" s="218">
        <v>2</v>
      </c>
      <c r="B183" s="74">
        <v>40124</v>
      </c>
      <c r="C183" s="1" t="s">
        <v>135</v>
      </c>
      <c r="D183" s="104">
        <v>91</v>
      </c>
      <c r="E183" s="104">
        <v>110</v>
      </c>
      <c r="F183" s="1" t="s">
        <v>14</v>
      </c>
      <c r="G183" s="35"/>
      <c r="H183" s="93">
        <f>IF(G183=0,"",IF($M$51+$O$38&lt;$M$59,ROUND(E183*(1-$N$38/100-$O$36/$M$51),2),ROUND(D183*(1-$N$38/100-$O$36/$M$50),2)))</f>
      </c>
      <c r="I183" s="93" t="str">
        <f>IF(G183=0," ",G183*H183)</f>
        <v> </v>
      </c>
      <c r="J183" s="228">
        <v>155</v>
      </c>
      <c r="K183" s="228">
        <v>175</v>
      </c>
      <c r="L183" s="140"/>
      <c r="M183" s="82"/>
      <c r="N183" s="82"/>
      <c r="O183" s="82"/>
    </row>
    <row r="184" spans="1:15" ht="15" customHeight="1">
      <c r="A184" s="219">
        <v>43871</v>
      </c>
      <c r="B184" s="74">
        <v>40125</v>
      </c>
      <c r="C184" s="1" t="s">
        <v>136</v>
      </c>
      <c r="D184" s="104">
        <v>81</v>
      </c>
      <c r="E184" s="104">
        <v>98</v>
      </c>
      <c r="F184" s="1" t="s">
        <v>3</v>
      </c>
      <c r="G184" s="35"/>
      <c r="H184" s="93">
        <f>IF(G184=0,"",IF($M$51+$O$38&lt;$M$59,ROUND(E184*(1-$N$38/100-$O$36/$M$51),2),ROUND(D184*(1-$N$38/100-$O$36/$M$50),2)))</f>
      </c>
      <c r="I184" s="93" t="str">
        <f>IF(G184=0," ",G184*H184)</f>
        <v> </v>
      </c>
      <c r="J184" s="228">
        <v>155</v>
      </c>
      <c r="K184" s="228">
        <v>165</v>
      </c>
      <c r="L184" s="140"/>
      <c r="M184" s="82"/>
      <c r="N184" s="82"/>
      <c r="O184" s="82"/>
    </row>
    <row r="185" spans="1:15" ht="15" customHeight="1">
      <c r="A185" s="219">
        <v>43871</v>
      </c>
      <c r="B185" s="74">
        <v>40126</v>
      </c>
      <c r="C185" s="1" t="s">
        <v>137</v>
      </c>
      <c r="D185" s="104">
        <v>87</v>
      </c>
      <c r="E185" s="104">
        <v>105</v>
      </c>
      <c r="F185" s="1" t="s">
        <v>3</v>
      </c>
      <c r="G185" s="35"/>
      <c r="H185" s="93">
        <f>IF(G185=0,"",IF($M$51+$O$38&lt;$M$59,ROUND(E185*(1-$N$38/100-$O$36/$M$51),2),ROUND(D185*(1-$N$38/100-$O$36/$M$50),2)))</f>
      </c>
      <c r="I185" s="93" t="str">
        <f>IF(G185=0," ",G185*H185)</f>
        <v> </v>
      </c>
      <c r="J185" s="228">
        <v>161</v>
      </c>
      <c r="K185" s="228">
        <v>175</v>
      </c>
      <c r="L185" s="140"/>
      <c r="M185" s="82"/>
      <c r="N185" s="82"/>
      <c r="O185" s="82"/>
    </row>
    <row r="186" spans="1:15" ht="15" customHeight="1">
      <c r="A186" s="218"/>
      <c r="B186" s="74">
        <v>40129</v>
      </c>
      <c r="C186" s="1" t="s">
        <v>140</v>
      </c>
      <c r="D186" s="104">
        <v>85</v>
      </c>
      <c r="E186" s="104">
        <v>102</v>
      </c>
      <c r="F186" s="1" t="s">
        <v>14</v>
      </c>
      <c r="G186" s="35"/>
      <c r="H186" s="93">
        <f>IF(G186=0,"",IF($M$51+$O$38&lt;$M$59,ROUND(E186*(1-$N$38/100-$O$36/$M$51),2),ROUND(D186*(1-$N$38/100-$O$36/$M$50),2)))</f>
      </c>
      <c r="I186" s="93" t="str">
        <f>IF(G186=0," ",G186*H186)</f>
        <v> </v>
      </c>
      <c r="J186" s="228">
        <v>160</v>
      </c>
      <c r="K186" s="228">
        <v>170</v>
      </c>
      <c r="L186" s="140"/>
      <c r="M186" s="82"/>
      <c r="N186" s="82"/>
      <c r="O186" s="82"/>
    </row>
    <row r="187" spans="1:15" ht="15" customHeight="1">
      <c r="A187" s="218">
        <v>4</v>
      </c>
      <c r="C187" s="55" t="s">
        <v>151</v>
      </c>
      <c r="D187" s="113"/>
      <c r="E187" s="113"/>
      <c r="F187" s="58"/>
      <c r="G187" s="58"/>
      <c r="H187" s="58"/>
      <c r="I187" s="134"/>
      <c r="J187" s="249"/>
      <c r="K187" s="249"/>
      <c r="L187" s="140"/>
      <c r="M187" s="82"/>
      <c r="N187" s="82"/>
      <c r="O187" s="82"/>
    </row>
    <row r="188" spans="1:15" ht="15" customHeight="1">
      <c r="A188" s="183" t="s">
        <v>385</v>
      </c>
      <c r="B188" s="74">
        <v>40127</v>
      </c>
      <c r="C188" s="1" t="s">
        <v>138</v>
      </c>
      <c r="D188" s="104">
        <v>105</v>
      </c>
      <c r="E188" s="104">
        <v>126</v>
      </c>
      <c r="F188" s="158" t="s">
        <v>3</v>
      </c>
      <c r="G188" s="35"/>
      <c r="H188" s="93">
        <f>IF(G188=0,"",IF($M$51+$O$38&lt;$M$59,ROUND(E188*(1-$N$38/100-$O$36/$M$51),2),ROUND(D188*(1-$N$38/100-$O$36/$M$50),2)))</f>
      </c>
      <c r="I188" s="93" t="str">
        <f>IF(G188=0," ",G188*H188)</f>
        <v> </v>
      </c>
      <c r="J188" s="228">
        <v>185</v>
      </c>
      <c r="K188" s="228">
        <v>205</v>
      </c>
      <c r="L188" s="140"/>
      <c r="M188" s="82"/>
      <c r="N188" s="82"/>
      <c r="O188" s="82"/>
    </row>
    <row r="189" spans="1:15" ht="15" customHeight="1">
      <c r="A189" s="183" t="s">
        <v>385</v>
      </c>
      <c r="B189" s="64">
        <v>40128</v>
      </c>
      <c r="C189" s="1" t="s">
        <v>139</v>
      </c>
      <c r="D189" s="104">
        <v>96</v>
      </c>
      <c r="E189" s="104">
        <v>116</v>
      </c>
      <c r="F189" s="158" t="s">
        <v>3</v>
      </c>
      <c r="G189" s="35"/>
      <c r="H189" s="93">
        <f>IF(G189=0,"",IF($M$51+$O$38&lt;$M$59,ROUND(E189*(1-$N$38/100-$O$36/$M$51),2),ROUND(D189*(1-$N$38/100-$O$36/$M$50),2)))</f>
      </c>
      <c r="I189" s="93" t="str">
        <f>IF(G189=0," ",G189*H189)</f>
        <v> </v>
      </c>
      <c r="J189" s="228">
        <v>170</v>
      </c>
      <c r="K189" s="228">
        <v>190</v>
      </c>
      <c r="L189" s="140"/>
      <c r="M189" s="82"/>
      <c r="N189" s="82"/>
      <c r="O189" s="82"/>
    </row>
    <row r="190" spans="1:15" ht="15" customHeight="1">
      <c r="A190" s="183" t="s">
        <v>385</v>
      </c>
      <c r="B190" s="64">
        <v>40481</v>
      </c>
      <c r="C190" s="152" t="s">
        <v>315</v>
      </c>
      <c r="D190" s="153">
        <v>99</v>
      </c>
      <c r="E190" s="153">
        <v>119</v>
      </c>
      <c r="F190" s="158" t="s">
        <v>3</v>
      </c>
      <c r="G190" s="35"/>
      <c r="H190" s="93">
        <f>IF(G190=0,"",IF($M$51+$O$38&lt;$M$59,ROUND(E190*(1-$N$38/100-$O$36/$M$51),2),ROUND(D190*(1-$N$38/100-$O$36/$M$50),2)))</f>
      </c>
      <c r="I190" s="93" t="str">
        <f>IF(G190=0," ",G190*H190)</f>
        <v> </v>
      </c>
      <c r="J190" s="228">
        <v>185</v>
      </c>
      <c r="K190" s="228">
        <v>200</v>
      </c>
      <c r="L190" s="140"/>
      <c r="M190" s="82"/>
      <c r="N190" s="82"/>
      <c r="O190" s="82"/>
    </row>
    <row r="191" spans="1:15" ht="15" customHeight="1">
      <c r="A191" s="220"/>
      <c r="B191" s="64"/>
      <c r="C191" s="22"/>
      <c r="D191" s="99"/>
      <c r="E191" s="99"/>
      <c r="F191" s="22"/>
      <c r="G191" s="22"/>
      <c r="H191" s="22"/>
      <c r="I191" s="99"/>
      <c r="J191" s="237"/>
      <c r="K191" s="237"/>
      <c r="L191" s="140"/>
      <c r="M191" s="82"/>
      <c r="N191" s="82"/>
      <c r="O191" s="82"/>
    </row>
    <row r="192" spans="1:15" ht="15" customHeight="1">
      <c r="A192" s="219">
        <v>43523</v>
      </c>
      <c r="B192" s="63"/>
      <c r="C192" s="28" t="s">
        <v>309</v>
      </c>
      <c r="D192" s="114"/>
      <c r="E192" s="114"/>
      <c r="F192" s="29"/>
      <c r="G192" s="29"/>
      <c r="H192" s="164"/>
      <c r="I192" s="133"/>
      <c r="J192" s="250"/>
      <c r="K192" s="239"/>
      <c r="L192" s="140"/>
      <c r="M192" s="82"/>
      <c r="N192" s="82"/>
      <c r="O192" s="82"/>
    </row>
    <row r="193" spans="1:15" ht="15" customHeight="1">
      <c r="A193" s="218"/>
      <c r="B193" s="74">
        <v>40472</v>
      </c>
      <c r="C193" s="152" t="s">
        <v>311</v>
      </c>
      <c r="D193" s="153">
        <v>59</v>
      </c>
      <c r="E193" s="153">
        <v>71</v>
      </c>
      <c r="F193" s="1" t="s">
        <v>3</v>
      </c>
      <c r="G193" s="35"/>
      <c r="H193" s="93">
        <f>IF(G193=0,"",IF($M$51+$O$38&lt;$M$59,ROUND(E193*(1-$N$38/100-$O$36/$M$51),2),ROUND(D193*(1-$N$38/100-$O$36/$M$50),2)))</f>
      </c>
      <c r="I193" s="93" t="str">
        <f>IF(G193=0," ",G193*H193)</f>
        <v> </v>
      </c>
      <c r="J193" s="228">
        <v>113</v>
      </c>
      <c r="K193" s="228">
        <v>120</v>
      </c>
      <c r="L193" s="140"/>
      <c r="M193" s="82"/>
      <c r="N193" s="82"/>
      <c r="O193" s="82"/>
    </row>
    <row r="194" spans="1:15" ht="15" customHeight="1">
      <c r="A194" s="218"/>
      <c r="B194" s="74">
        <v>40474</v>
      </c>
      <c r="C194" s="152" t="s">
        <v>310</v>
      </c>
      <c r="D194" s="153">
        <v>72</v>
      </c>
      <c r="E194" s="153">
        <v>87</v>
      </c>
      <c r="F194" s="1" t="s">
        <v>3</v>
      </c>
      <c r="G194" s="35"/>
      <c r="H194" s="93">
        <f>IF(G194=0,"",IF($M$51+$O$38&lt;$M$59,ROUND(E194*(1-$N$38/100-$O$36/$M$51),2),ROUND(D194*(1-$N$38/100-$O$36/$M$50),2)))</f>
      </c>
      <c r="I194" s="93" t="str">
        <f>IF(G194=0," ",G194*H194)</f>
        <v> </v>
      </c>
      <c r="J194" s="228">
        <v>139</v>
      </c>
      <c r="K194" s="228">
        <v>145</v>
      </c>
      <c r="L194" s="140"/>
      <c r="M194" s="82"/>
      <c r="N194" s="82"/>
      <c r="O194" s="82"/>
    </row>
    <row r="195" spans="1:15" ht="15" customHeight="1">
      <c r="A195" s="218"/>
      <c r="B195" s="74">
        <v>40475</v>
      </c>
      <c r="C195" s="152" t="s">
        <v>312</v>
      </c>
      <c r="D195" s="153">
        <v>69</v>
      </c>
      <c r="E195" s="153">
        <v>83</v>
      </c>
      <c r="F195" s="1" t="s">
        <v>3</v>
      </c>
      <c r="G195" s="35"/>
      <c r="H195" s="93">
        <f>IF(G195=0,"",IF($M$51+$O$38&lt;$M$59,ROUND(E195*(1-$N$38/100-$O$36/$M$51),2),ROUND(D195*(1-$N$38/100-$O$36/$M$50),2)))</f>
      </c>
      <c r="I195" s="93" t="str">
        <f>IF(G195=0," ",G195*H195)</f>
        <v> </v>
      </c>
      <c r="J195" s="228">
        <v>133</v>
      </c>
      <c r="K195" s="228">
        <v>140</v>
      </c>
      <c r="L195" s="140"/>
      <c r="M195" s="82"/>
      <c r="N195" s="82"/>
      <c r="O195" s="82"/>
    </row>
    <row r="196" spans="1:15" ht="15" customHeight="1">
      <c r="A196" s="219">
        <v>43523</v>
      </c>
      <c r="B196" s="74">
        <v>40473</v>
      </c>
      <c r="C196" s="152" t="s">
        <v>313</v>
      </c>
      <c r="D196" s="153">
        <v>70</v>
      </c>
      <c r="E196" s="153">
        <v>84</v>
      </c>
      <c r="F196" s="1" t="s">
        <v>3</v>
      </c>
      <c r="G196" s="35"/>
      <c r="H196" s="93">
        <f>IF(G196=0,"",IF($M$51+$O$38&lt;$M$59,ROUND(E196*(1-$N$38/100-$O$36/$M$51),2),ROUND(D196*(1-$N$38/100-$O$36/$M$50),2)))</f>
      </c>
      <c r="I196" s="93" t="str">
        <f>IF(G196=0," ",G196*H196)</f>
        <v> </v>
      </c>
      <c r="J196" s="228">
        <v>135</v>
      </c>
      <c r="K196" s="228">
        <v>140</v>
      </c>
      <c r="L196" s="140"/>
      <c r="M196" s="82"/>
      <c r="N196" s="82"/>
      <c r="O196" s="82"/>
    </row>
    <row r="197" spans="1:15" ht="15" customHeight="1">
      <c r="A197" s="218">
        <v>2</v>
      </c>
      <c r="B197" s="64"/>
      <c r="C197" s="22"/>
      <c r="D197" s="99"/>
      <c r="E197" s="99"/>
      <c r="F197" s="22"/>
      <c r="G197" s="22"/>
      <c r="H197" s="22"/>
      <c r="I197" s="99"/>
      <c r="J197" s="237"/>
      <c r="K197" s="237"/>
      <c r="L197" s="140"/>
      <c r="M197" s="82"/>
      <c r="N197" s="82"/>
      <c r="O197" s="82"/>
    </row>
    <row r="198" spans="1:15" ht="15" customHeight="1">
      <c r="A198" s="219">
        <v>43523</v>
      </c>
      <c r="B198" s="63"/>
      <c r="C198" s="28" t="s">
        <v>59</v>
      </c>
      <c r="D198" s="114"/>
      <c r="E198" s="114"/>
      <c r="F198" s="29"/>
      <c r="G198" s="29"/>
      <c r="H198" s="164"/>
      <c r="I198" s="133"/>
      <c r="J198" s="250"/>
      <c r="K198" s="239"/>
      <c r="L198" s="140"/>
      <c r="M198" s="82"/>
      <c r="N198" s="82"/>
      <c r="O198" s="82"/>
    </row>
    <row r="199" spans="1:15" ht="15" customHeight="1">
      <c r="A199" s="266" t="s">
        <v>385</v>
      </c>
      <c r="B199" s="74">
        <v>40130</v>
      </c>
      <c r="C199" s="1" t="s">
        <v>55</v>
      </c>
      <c r="D199" s="104">
        <v>85</v>
      </c>
      <c r="E199" s="104">
        <v>102</v>
      </c>
      <c r="F199" s="1" t="s">
        <v>3</v>
      </c>
      <c r="G199" s="35"/>
      <c r="H199" s="93">
        <f>IF(G199=0,"",IF($M$51+$O$38&lt;$M$59,ROUND(E199*(1-$N$38/100-$O$36/$M$51),2),ROUND(D199*(1-$N$38/100-$O$36/$M$50),2)))</f>
      </c>
      <c r="I199" s="93" t="str">
        <f>IF(G199=0," ",G199*H199)</f>
        <v> </v>
      </c>
      <c r="J199" s="228">
        <v>161</v>
      </c>
      <c r="K199" s="228">
        <v>170</v>
      </c>
      <c r="L199" s="140"/>
      <c r="M199" s="82"/>
      <c r="N199" s="82"/>
      <c r="O199" s="82"/>
    </row>
    <row r="200" spans="1:15" ht="15" customHeight="1">
      <c r="A200" s="218"/>
      <c r="B200" s="74">
        <v>40131</v>
      </c>
      <c r="C200" s="1" t="s">
        <v>58</v>
      </c>
      <c r="D200" s="104">
        <v>105</v>
      </c>
      <c r="E200" s="104">
        <v>126</v>
      </c>
      <c r="F200" s="1" t="s">
        <v>3</v>
      </c>
      <c r="G200" s="35"/>
      <c r="H200" s="93">
        <f>IF(G200=0,"",IF($M$51+$O$38&lt;$M$59,ROUND(E200*(1-$N$38/100-$O$36/$M$51),2),ROUND(D200*(1-$N$38/100-$O$36/$M$50),2)))</f>
      </c>
      <c r="I200" s="93" t="str">
        <f>IF(G200=0," ",G200*H200)</f>
        <v> </v>
      </c>
      <c r="J200" s="228">
        <v>196</v>
      </c>
      <c r="K200" s="228">
        <v>210</v>
      </c>
      <c r="L200" s="140"/>
      <c r="M200" s="82"/>
      <c r="N200" s="82"/>
      <c r="O200" s="82"/>
    </row>
    <row r="201" spans="1:15" ht="15" customHeight="1">
      <c r="A201" s="266" t="s">
        <v>385</v>
      </c>
      <c r="B201" s="74">
        <v>40132</v>
      </c>
      <c r="C201" s="1" t="s">
        <v>57</v>
      </c>
      <c r="D201" s="104">
        <v>95</v>
      </c>
      <c r="E201" s="104">
        <v>114</v>
      </c>
      <c r="F201" s="1" t="s">
        <v>3</v>
      </c>
      <c r="G201" s="35"/>
      <c r="H201" s="93">
        <f>IF(G201=0,"",IF($M$51+$O$38&lt;$M$59,ROUND(E201*(1-$N$38/100-$O$36/$M$51),2),ROUND(D201*(1-$N$38/100-$O$36/$M$50),2)))</f>
      </c>
      <c r="I201" s="93" t="str">
        <f>IF(G201=0," ",G201*H201)</f>
        <v> </v>
      </c>
      <c r="J201" s="228">
        <v>176</v>
      </c>
      <c r="K201" s="228">
        <v>190</v>
      </c>
      <c r="L201" s="140"/>
      <c r="M201" s="82"/>
      <c r="N201" s="82"/>
      <c r="O201" s="82"/>
    </row>
    <row r="202" spans="1:15" ht="15" customHeight="1">
      <c r="A202" s="219">
        <v>43523</v>
      </c>
      <c r="B202" s="74">
        <v>40133</v>
      </c>
      <c r="C202" s="1" t="s">
        <v>56</v>
      </c>
      <c r="D202" s="104">
        <v>105</v>
      </c>
      <c r="E202" s="104">
        <v>126</v>
      </c>
      <c r="F202" s="1" t="s">
        <v>3</v>
      </c>
      <c r="G202" s="35"/>
      <c r="H202" s="93">
        <f>IF(G202=0,"",IF($M$51+$O$38&lt;$M$59,ROUND(E202*(1-$N$38/100-$O$36/$M$51),2),ROUND(D202*(1-$N$38/100-$O$36/$M$50),2)))</f>
      </c>
      <c r="I202" s="93" t="str">
        <f>IF(G202=0," ",G202*H202)</f>
        <v> </v>
      </c>
      <c r="J202" s="228">
        <v>195</v>
      </c>
      <c r="K202" s="228">
        <v>210</v>
      </c>
      <c r="L202" s="140"/>
      <c r="M202" s="82"/>
      <c r="N202" s="82"/>
      <c r="O202" s="82"/>
    </row>
    <row r="203" spans="1:15" ht="15" customHeight="1">
      <c r="A203" s="218">
        <v>2</v>
      </c>
      <c r="B203" s="74">
        <v>40134</v>
      </c>
      <c r="C203" s="1" t="s">
        <v>217</v>
      </c>
      <c r="D203" s="104">
        <v>95</v>
      </c>
      <c r="E203" s="104">
        <v>114</v>
      </c>
      <c r="F203" s="1" t="s">
        <v>3</v>
      </c>
      <c r="G203" s="35"/>
      <c r="H203" s="93">
        <f>IF(G203=0,"",IF($M$51+$O$38&lt;$M$59,ROUND(E203*(1-$N$38/100-$O$36/$M$51),2),ROUND(D203*(1-$N$38/100-$O$36/$M$50),2)))</f>
      </c>
      <c r="I203" s="93" t="str">
        <f>IF(G203=0," ",G203*H203)</f>
        <v> </v>
      </c>
      <c r="J203" s="228">
        <v>175</v>
      </c>
      <c r="K203" s="228">
        <v>190</v>
      </c>
      <c r="L203" s="140"/>
      <c r="M203" s="82"/>
      <c r="N203" s="82"/>
      <c r="O203" s="82"/>
    </row>
    <row r="204" spans="1:15" ht="15" customHeight="1">
      <c r="A204" s="218"/>
      <c r="C204" s="8"/>
      <c r="D204" s="92"/>
      <c r="E204" s="92"/>
      <c r="F204" s="8"/>
      <c r="G204" s="8"/>
      <c r="H204" s="8"/>
      <c r="I204" s="92"/>
      <c r="J204" s="243"/>
      <c r="K204" s="243"/>
      <c r="L204" s="140"/>
      <c r="M204" s="82"/>
      <c r="N204" s="82"/>
      <c r="O204" s="82"/>
    </row>
    <row r="205" spans="1:15" ht="15" customHeight="1">
      <c r="A205" s="218"/>
      <c r="B205" s="73"/>
      <c r="C205" s="43" t="s">
        <v>35</v>
      </c>
      <c r="D205" s="103"/>
      <c r="E205" s="103"/>
      <c r="F205" s="160"/>
      <c r="G205" s="12"/>
      <c r="H205" s="164"/>
      <c r="I205" s="130"/>
      <c r="J205" s="251"/>
      <c r="K205" s="239"/>
      <c r="L205" s="140"/>
      <c r="M205" s="82"/>
      <c r="N205" s="82"/>
      <c r="O205" s="82"/>
    </row>
    <row r="206" spans="1:15" ht="15" customHeight="1">
      <c r="A206" s="218"/>
      <c r="B206" s="70">
        <v>40186</v>
      </c>
      <c r="C206" s="1" t="s">
        <v>238</v>
      </c>
      <c r="D206" s="104">
        <v>89</v>
      </c>
      <c r="E206" s="104">
        <v>107</v>
      </c>
      <c r="F206" s="1" t="s">
        <v>3</v>
      </c>
      <c r="G206" s="35"/>
      <c r="H206" s="93">
        <f aca="true" t="shared" si="25" ref="H206:H216">IF(G206=0,"",IF($M$51+$O$38&lt;$M$59,ROUND(E206*(1-$N$38/100-$O$36/$M$51),2),ROUND(D206*(1-$N$38/100-$O$36/$M$50),2)))</f>
      </c>
      <c r="I206" s="93" t="str">
        <f aca="true" t="shared" si="26" ref="I206:I216">IF(G206=0," ",G206*H206)</f>
        <v> </v>
      </c>
      <c r="J206" s="228">
        <v>155</v>
      </c>
      <c r="K206" s="228">
        <v>175</v>
      </c>
      <c r="L206" s="143"/>
      <c r="M206" s="82"/>
      <c r="N206" s="82"/>
      <c r="O206" s="82"/>
    </row>
    <row r="207" spans="1:15" ht="15" customHeight="1">
      <c r="A207" s="218"/>
      <c r="B207" s="40">
        <v>40187</v>
      </c>
      <c r="C207" s="44" t="s">
        <v>131</v>
      </c>
      <c r="D207" s="169">
        <v>120</v>
      </c>
      <c r="E207" s="169">
        <v>144</v>
      </c>
      <c r="F207" s="1" t="s">
        <v>3</v>
      </c>
      <c r="G207" s="35"/>
      <c r="H207" s="93">
        <f t="shared" si="25"/>
      </c>
      <c r="I207" s="93" t="str">
        <f t="shared" si="26"/>
        <v> </v>
      </c>
      <c r="J207" s="229">
        <v>209</v>
      </c>
      <c r="K207" s="229">
        <v>230</v>
      </c>
      <c r="L207" s="143"/>
      <c r="M207" s="82"/>
      <c r="N207" s="82"/>
      <c r="O207" s="82"/>
    </row>
    <row r="208" spans="1:15" ht="15" customHeight="1">
      <c r="A208" s="218"/>
      <c r="B208" s="40">
        <v>40188</v>
      </c>
      <c r="C208" s="44" t="s">
        <v>127</v>
      </c>
      <c r="D208" s="104">
        <v>125</v>
      </c>
      <c r="E208" s="104">
        <v>150</v>
      </c>
      <c r="F208" s="1" t="s">
        <v>3</v>
      </c>
      <c r="G208" s="35"/>
      <c r="H208" s="93">
        <f t="shared" si="25"/>
      </c>
      <c r="I208" s="93" t="str">
        <f t="shared" si="26"/>
        <v> </v>
      </c>
      <c r="J208" s="229">
        <v>220</v>
      </c>
      <c r="K208" s="229">
        <v>250</v>
      </c>
      <c r="L208" s="140"/>
      <c r="M208" s="82"/>
      <c r="N208" s="82"/>
      <c r="O208" s="82"/>
    </row>
    <row r="209" spans="1:15" ht="15" customHeight="1">
      <c r="A209" s="218"/>
      <c r="B209" s="70">
        <v>40189</v>
      </c>
      <c r="C209" s="1" t="s">
        <v>239</v>
      </c>
      <c r="D209" s="104">
        <v>45</v>
      </c>
      <c r="E209" s="104">
        <v>54</v>
      </c>
      <c r="F209" s="1" t="s">
        <v>3</v>
      </c>
      <c r="G209" s="35"/>
      <c r="H209" s="93">
        <f t="shared" si="25"/>
      </c>
      <c r="I209" s="93" t="str">
        <f t="shared" si="26"/>
        <v> </v>
      </c>
      <c r="J209" s="228">
        <v>79</v>
      </c>
      <c r="K209" s="228">
        <v>90</v>
      </c>
      <c r="L209" s="140"/>
      <c r="M209" s="82"/>
      <c r="N209" s="82"/>
      <c r="O209" s="82"/>
    </row>
    <row r="210" spans="1:15" ht="15" customHeight="1">
      <c r="A210" s="218"/>
      <c r="B210" s="70">
        <v>40321</v>
      </c>
      <c r="C210" s="1" t="s">
        <v>256</v>
      </c>
      <c r="D210" s="169">
        <v>206</v>
      </c>
      <c r="E210" s="169">
        <v>247</v>
      </c>
      <c r="F210" s="1" t="s">
        <v>3</v>
      </c>
      <c r="G210" s="35"/>
      <c r="H210" s="93">
        <f t="shared" si="25"/>
      </c>
      <c r="I210" s="93" t="str">
        <f t="shared" si="26"/>
        <v> </v>
      </c>
      <c r="J210" s="228">
        <v>370</v>
      </c>
      <c r="K210" s="228">
        <v>400</v>
      </c>
      <c r="L210" s="140"/>
      <c r="M210" s="82"/>
      <c r="N210" s="82"/>
      <c r="O210" s="82"/>
    </row>
    <row r="211" spans="1:15" ht="15" customHeight="1">
      <c r="A211" s="219">
        <v>43416</v>
      </c>
      <c r="B211" s="70">
        <v>40192</v>
      </c>
      <c r="C211" s="1" t="s">
        <v>241</v>
      </c>
      <c r="D211" s="169">
        <v>154</v>
      </c>
      <c r="E211" s="169">
        <v>184</v>
      </c>
      <c r="F211" s="1" t="s">
        <v>3</v>
      </c>
      <c r="G211" s="35"/>
      <c r="H211" s="93">
        <f t="shared" si="25"/>
      </c>
      <c r="I211" s="93" t="str">
        <f t="shared" si="26"/>
        <v> </v>
      </c>
      <c r="J211" s="228">
        <v>275</v>
      </c>
      <c r="K211" s="228">
        <v>300</v>
      </c>
      <c r="L211" s="140"/>
      <c r="M211" s="82"/>
      <c r="N211" s="82"/>
      <c r="O211" s="82"/>
    </row>
    <row r="212" spans="1:15" ht="15" customHeight="1">
      <c r="A212" s="218"/>
      <c r="B212" s="70">
        <v>40194</v>
      </c>
      <c r="C212" s="1" t="s">
        <v>243</v>
      </c>
      <c r="D212" s="169">
        <v>135</v>
      </c>
      <c r="E212" s="169">
        <v>165</v>
      </c>
      <c r="F212" s="1" t="s">
        <v>3</v>
      </c>
      <c r="G212" s="35"/>
      <c r="H212" s="93">
        <f t="shared" si="25"/>
      </c>
      <c r="I212" s="93" t="str">
        <f t="shared" si="26"/>
        <v> </v>
      </c>
      <c r="J212" s="228">
        <v>242</v>
      </c>
      <c r="K212" s="228">
        <v>270</v>
      </c>
      <c r="L212" s="140"/>
      <c r="M212" s="82"/>
      <c r="N212" s="82"/>
      <c r="O212" s="82"/>
    </row>
    <row r="213" spans="1:15" ht="15" customHeight="1">
      <c r="A213" s="266" t="s">
        <v>385</v>
      </c>
      <c r="B213" s="70">
        <v>40193</v>
      </c>
      <c r="C213" s="1" t="s">
        <v>242</v>
      </c>
      <c r="D213" s="169">
        <v>140</v>
      </c>
      <c r="E213" s="169">
        <v>169</v>
      </c>
      <c r="F213" s="1" t="s">
        <v>3</v>
      </c>
      <c r="G213" s="35"/>
      <c r="H213" s="93">
        <f t="shared" si="25"/>
      </c>
      <c r="I213" s="93" t="str">
        <f t="shared" si="26"/>
        <v> </v>
      </c>
      <c r="J213" s="228">
        <v>252</v>
      </c>
      <c r="K213" s="228">
        <v>280</v>
      </c>
      <c r="L213" s="140"/>
      <c r="M213" s="82"/>
      <c r="N213" s="82"/>
      <c r="O213" s="82"/>
    </row>
    <row r="214" spans="1:15" ht="15" customHeight="1">
      <c r="A214" s="218"/>
      <c r="B214" s="70">
        <v>40190</v>
      </c>
      <c r="C214" s="1" t="s">
        <v>320</v>
      </c>
      <c r="D214" s="169">
        <v>36</v>
      </c>
      <c r="E214" s="169">
        <v>43</v>
      </c>
      <c r="F214" s="1" t="s">
        <v>3</v>
      </c>
      <c r="G214" s="35"/>
      <c r="H214" s="93">
        <f t="shared" si="25"/>
      </c>
      <c r="I214" s="93" t="str">
        <f t="shared" si="26"/>
        <v> </v>
      </c>
      <c r="J214" s="228">
        <v>65</v>
      </c>
      <c r="K214" s="228">
        <v>72</v>
      </c>
      <c r="L214" s="140"/>
      <c r="M214" s="82"/>
      <c r="N214" s="82"/>
      <c r="O214" s="82"/>
    </row>
    <row r="215" spans="1:15" ht="15" customHeight="1">
      <c r="A215" s="219">
        <v>43523</v>
      </c>
      <c r="B215" s="40">
        <v>40185</v>
      </c>
      <c r="C215" s="44" t="s">
        <v>128</v>
      </c>
      <c r="D215" s="169">
        <v>99</v>
      </c>
      <c r="E215" s="169">
        <v>119</v>
      </c>
      <c r="F215" s="1" t="s">
        <v>3</v>
      </c>
      <c r="G215" s="35"/>
      <c r="H215" s="93">
        <f t="shared" si="25"/>
      </c>
      <c r="I215" s="93" t="str">
        <f t="shared" si="26"/>
        <v> </v>
      </c>
      <c r="J215" s="229">
        <v>170</v>
      </c>
      <c r="K215" s="229">
        <v>195</v>
      </c>
      <c r="L215" s="140"/>
      <c r="M215" s="82"/>
      <c r="N215" s="82"/>
      <c r="O215" s="82"/>
    </row>
    <row r="216" spans="1:15" ht="15" customHeight="1">
      <c r="A216" s="218"/>
      <c r="B216" s="70">
        <v>40191</v>
      </c>
      <c r="C216" s="1" t="s">
        <v>240</v>
      </c>
      <c r="D216" s="169">
        <v>90</v>
      </c>
      <c r="E216" s="169">
        <v>108</v>
      </c>
      <c r="F216" s="1" t="s">
        <v>3</v>
      </c>
      <c r="G216" s="35"/>
      <c r="H216" s="93">
        <f t="shared" si="25"/>
      </c>
      <c r="I216" s="93" t="str">
        <f t="shared" si="26"/>
        <v> </v>
      </c>
      <c r="J216" s="228">
        <v>160</v>
      </c>
      <c r="K216" s="228">
        <v>180</v>
      </c>
      <c r="L216" s="140"/>
      <c r="M216" s="82"/>
      <c r="N216" s="82"/>
      <c r="O216" s="82"/>
    </row>
    <row r="217" spans="1:15" ht="15" customHeight="1">
      <c r="A217" s="218">
        <v>2</v>
      </c>
      <c r="C217" s="8"/>
      <c r="D217" s="92"/>
      <c r="E217" s="92"/>
      <c r="F217" s="8"/>
      <c r="G217" s="8"/>
      <c r="H217" s="8"/>
      <c r="I217" s="92"/>
      <c r="J217" s="243"/>
      <c r="K217" s="243"/>
      <c r="L217" s="140"/>
      <c r="M217" s="82"/>
      <c r="N217" s="82"/>
      <c r="O217" s="82"/>
    </row>
    <row r="218" spans="1:15" ht="15" customHeight="1">
      <c r="A218" s="218"/>
      <c r="B218" s="73"/>
      <c r="C218" s="10" t="s">
        <v>36</v>
      </c>
      <c r="D218" s="103"/>
      <c r="E218" s="103"/>
      <c r="F218" s="160"/>
      <c r="G218" s="12"/>
      <c r="H218" s="164"/>
      <c r="I218" s="130"/>
      <c r="J218" s="242"/>
      <c r="K218" s="239"/>
      <c r="L218" s="140"/>
      <c r="M218" s="82"/>
      <c r="N218" s="82"/>
      <c r="O218" s="82"/>
    </row>
    <row r="219" spans="1:15" ht="15" customHeight="1">
      <c r="A219" s="218"/>
      <c r="B219" s="70">
        <v>40139</v>
      </c>
      <c r="C219" s="1" t="s">
        <v>219</v>
      </c>
      <c r="D219" s="104">
        <v>75</v>
      </c>
      <c r="E219" s="104">
        <v>90</v>
      </c>
      <c r="F219" s="1" t="s">
        <v>3</v>
      </c>
      <c r="G219" s="35"/>
      <c r="H219" s="93">
        <f aca="true" t="shared" si="27" ref="H219:H247">IF(G219=0,"",IF($M$51+$O$38&lt;$M$59,ROUND(E219*(1-$N$38/100-$O$36/$M$51),2),ROUND(D219*(1-$N$38/100-$O$36/$M$50),2)))</f>
      </c>
      <c r="I219" s="93" t="str">
        <f aca="true" t="shared" si="28" ref="I219:I247">IF(G219=0," ",G219*H219)</f>
        <v> </v>
      </c>
      <c r="J219" s="228">
        <v>135</v>
      </c>
      <c r="K219" s="228">
        <v>150</v>
      </c>
      <c r="L219" s="140"/>
      <c r="M219" s="82"/>
      <c r="N219" s="82"/>
      <c r="O219" s="82"/>
    </row>
    <row r="220" spans="1:15" ht="15" customHeight="1">
      <c r="A220" s="218"/>
      <c r="B220" s="70">
        <v>40179</v>
      </c>
      <c r="C220" s="1" t="s">
        <v>237</v>
      </c>
      <c r="D220" s="169">
        <v>100</v>
      </c>
      <c r="E220" s="169">
        <v>120</v>
      </c>
      <c r="F220" s="1" t="s">
        <v>3</v>
      </c>
      <c r="G220" s="35"/>
      <c r="H220" s="93">
        <f t="shared" si="27"/>
      </c>
      <c r="I220" s="93" t="str">
        <f t="shared" si="28"/>
        <v> </v>
      </c>
      <c r="J220" s="228">
        <v>179</v>
      </c>
      <c r="K220" s="228">
        <v>200</v>
      </c>
      <c r="L220" s="140"/>
      <c r="M220" s="82"/>
      <c r="N220" s="82"/>
      <c r="O220" s="82"/>
    </row>
    <row r="221" spans="1:15" ht="15" customHeight="1">
      <c r="A221" s="218"/>
      <c r="B221" s="74">
        <v>40141</v>
      </c>
      <c r="C221" s="1" t="s">
        <v>221</v>
      </c>
      <c r="D221" s="169">
        <v>90</v>
      </c>
      <c r="E221" s="169">
        <v>108</v>
      </c>
      <c r="F221" s="1" t="s">
        <v>14</v>
      </c>
      <c r="G221" s="35"/>
      <c r="H221" s="93">
        <f t="shared" si="27"/>
      </c>
      <c r="I221" s="93" t="str">
        <f t="shared" si="28"/>
        <v> </v>
      </c>
      <c r="J221" s="228">
        <v>162</v>
      </c>
      <c r="K221" s="228">
        <v>180</v>
      </c>
      <c r="L221" s="140"/>
      <c r="M221" s="82"/>
      <c r="N221" s="82"/>
      <c r="O221" s="82"/>
    </row>
    <row r="222" spans="1:15" ht="15" customHeight="1">
      <c r="A222" s="218"/>
      <c r="B222" s="70">
        <v>40143</v>
      </c>
      <c r="C222" s="1" t="s">
        <v>321</v>
      </c>
      <c r="D222" s="169">
        <v>125</v>
      </c>
      <c r="E222" s="169">
        <v>150</v>
      </c>
      <c r="F222" s="1" t="s">
        <v>3</v>
      </c>
      <c r="G222" s="35"/>
      <c r="H222" s="93">
        <f t="shared" si="27"/>
      </c>
      <c r="I222" s="93" t="str">
        <f t="shared" si="28"/>
        <v> </v>
      </c>
      <c r="J222" s="228">
        <v>223</v>
      </c>
      <c r="K222" s="228">
        <v>250</v>
      </c>
      <c r="L222" s="140"/>
      <c r="M222" s="82"/>
      <c r="N222" s="82"/>
      <c r="O222" s="82"/>
    </row>
    <row r="223" spans="1:15" ht="15" customHeight="1">
      <c r="A223" s="218"/>
      <c r="B223" s="70">
        <v>40144</v>
      </c>
      <c r="C223" s="1" t="s">
        <v>223</v>
      </c>
      <c r="D223" s="169">
        <v>90</v>
      </c>
      <c r="E223" s="169">
        <v>109</v>
      </c>
      <c r="F223" s="1" t="s">
        <v>3</v>
      </c>
      <c r="G223" s="35"/>
      <c r="H223" s="93">
        <f t="shared" si="27"/>
      </c>
      <c r="I223" s="93" t="str">
        <f t="shared" si="28"/>
        <v> </v>
      </c>
      <c r="J223" s="228">
        <v>162</v>
      </c>
      <c r="K223" s="228">
        <v>180</v>
      </c>
      <c r="L223" s="143"/>
      <c r="M223" s="82"/>
      <c r="N223" s="82"/>
      <c r="O223" s="82"/>
    </row>
    <row r="224" spans="1:15" ht="15" customHeight="1">
      <c r="A224" s="218"/>
      <c r="B224" s="70">
        <v>40145</v>
      </c>
      <c r="C224" s="1" t="s">
        <v>224</v>
      </c>
      <c r="D224" s="169">
        <v>126</v>
      </c>
      <c r="E224" s="169">
        <v>151</v>
      </c>
      <c r="F224" s="1" t="s">
        <v>14</v>
      </c>
      <c r="G224" s="35"/>
      <c r="H224" s="93">
        <f t="shared" si="27"/>
      </c>
      <c r="I224" s="93" t="str">
        <f t="shared" si="28"/>
        <v> </v>
      </c>
      <c r="J224" s="228">
        <v>225</v>
      </c>
      <c r="K224" s="228">
        <v>250</v>
      </c>
      <c r="L224" s="143"/>
      <c r="M224" s="82"/>
      <c r="N224" s="82"/>
      <c r="O224" s="82"/>
    </row>
    <row r="225" spans="1:15" ht="15" customHeight="1">
      <c r="A225" s="218"/>
      <c r="B225" s="70">
        <v>40146</v>
      </c>
      <c r="C225" s="1" t="s">
        <v>225</v>
      </c>
      <c r="D225" s="104">
        <v>87</v>
      </c>
      <c r="E225" s="104">
        <v>105</v>
      </c>
      <c r="F225" s="1" t="s">
        <v>14</v>
      </c>
      <c r="G225" s="35"/>
      <c r="H225" s="93">
        <f t="shared" si="27"/>
      </c>
      <c r="I225" s="93" t="str">
        <f t="shared" si="28"/>
        <v> </v>
      </c>
      <c r="J225" s="228">
        <v>151</v>
      </c>
      <c r="K225" s="228">
        <v>170</v>
      </c>
      <c r="L225" s="143"/>
      <c r="M225" s="82"/>
      <c r="N225" s="82"/>
      <c r="O225" s="82"/>
    </row>
    <row r="226" spans="1:15" ht="15" customHeight="1">
      <c r="A226" s="218"/>
      <c r="B226" s="70">
        <v>40147</v>
      </c>
      <c r="C226" s="1" t="s">
        <v>322</v>
      </c>
      <c r="D226" s="169">
        <v>163</v>
      </c>
      <c r="E226" s="169">
        <v>195</v>
      </c>
      <c r="F226" s="1" t="s">
        <v>14</v>
      </c>
      <c r="G226" s="35"/>
      <c r="H226" s="93">
        <f t="shared" si="27"/>
      </c>
      <c r="I226" s="93" t="str">
        <f t="shared" si="28"/>
        <v> </v>
      </c>
      <c r="J226" s="228">
        <v>291</v>
      </c>
      <c r="K226" s="228">
        <v>325</v>
      </c>
      <c r="L226" s="140"/>
      <c r="M226" s="82"/>
      <c r="N226" s="82"/>
      <c r="O226" s="82"/>
    </row>
    <row r="227" spans="1:15" ht="15" customHeight="1">
      <c r="A227" s="219">
        <v>43523</v>
      </c>
      <c r="B227" s="70">
        <v>40148</v>
      </c>
      <c r="C227" s="1" t="s">
        <v>226</v>
      </c>
      <c r="D227" s="169">
        <v>103</v>
      </c>
      <c r="E227" s="169">
        <v>124</v>
      </c>
      <c r="F227" s="1" t="s">
        <v>3</v>
      </c>
      <c r="G227" s="35"/>
      <c r="H227" s="93">
        <f t="shared" si="27"/>
      </c>
      <c r="I227" s="93" t="str">
        <f t="shared" si="28"/>
        <v> </v>
      </c>
      <c r="J227" s="228">
        <v>184</v>
      </c>
      <c r="K227" s="228">
        <v>205</v>
      </c>
      <c r="L227" s="140"/>
      <c r="M227" s="82"/>
      <c r="N227" s="82"/>
      <c r="O227" s="82"/>
    </row>
    <row r="228" spans="1:15" ht="15" customHeight="1">
      <c r="A228" s="218"/>
      <c r="B228" s="70">
        <v>40149</v>
      </c>
      <c r="C228" s="1" t="s">
        <v>227</v>
      </c>
      <c r="D228" s="104">
        <v>95</v>
      </c>
      <c r="E228" s="104">
        <v>114</v>
      </c>
      <c r="F228" s="1" t="s">
        <v>14</v>
      </c>
      <c r="G228" s="35"/>
      <c r="H228" s="93">
        <f t="shared" si="27"/>
      </c>
      <c r="I228" s="93" t="str">
        <f t="shared" si="28"/>
        <v> </v>
      </c>
      <c r="J228" s="228">
        <v>170</v>
      </c>
      <c r="K228" s="228">
        <v>190</v>
      </c>
      <c r="L228" s="140"/>
      <c r="M228" s="82"/>
      <c r="N228" s="82"/>
      <c r="O228" s="82"/>
    </row>
    <row r="229" spans="1:15" ht="15" customHeight="1">
      <c r="A229" s="218"/>
      <c r="B229" s="70">
        <v>40150</v>
      </c>
      <c r="C229" s="1" t="s">
        <v>228</v>
      </c>
      <c r="D229" s="169">
        <v>62</v>
      </c>
      <c r="E229" s="169">
        <v>74</v>
      </c>
      <c r="F229" s="1" t="s">
        <v>3</v>
      </c>
      <c r="G229" s="35"/>
      <c r="H229" s="93">
        <f t="shared" si="27"/>
      </c>
      <c r="I229" s="93" t="str">
        <f t="shared" si="28"/>
        <v> </v>
      </c>
      <c r="J229" s="228">
        <v>110</v>
      </c>
      <c r="K229" s="228">
        <v>125</v>
      </c>
      <c r="L229" s="140"/>
      <c r="M229" s="82"/>
      <c r="N229" s="82"/>
      <c r="O229" s="82"/>
    </row>
    <row r="230" spans="1:15" ht="15" customHeight="1">
      <c r="A230" s="218"/>
      <c r="B230" s="70">
        <v>40154</v>
      </c>
      <c r="C230" s="1" t="s">
        <v>323</v>
      </c>
      <c r="D230" s="169">
        <v>165</v>
      </c>
      <c r="E230" s="169">
        <v>198</v>
      </c>
      <c r="F230" s="1" t="s">
        <v>3</v>
      </c>
      <c r="G230" s="35"/>
      <c r="H230" s="93">
        <f t="shared" si="27"/>
      </c>
      <c r="I230" s="93" t="str">
        <f t="shared" si="28"/>
        <v> </v>
      </c>
      <c r="J230" s="228">
        <v>296</v>
      </c>
      <c r="K230" s="228">
        <v>320</v>
      </c>
      <c r="L230" s="140"/>
      <c r="M230" s="82"/>
      <c r="N230" s="82"/>
      <c r="O230" s="82"/>
    </row>
    <row r="231" spans="1:15" ht="15" customHeight="1">
      <c r="A231" s="218"/>
      <c r="B231" s="70">
        <v>40369</v>
      </c>
      <c r="C231" s="170" t="s">
        <v>324</v>
      </c>
      <c r="D231" s="169">
        <v>84</v>
      </c>
      <c r="E231" s="169">
        <v>100</v>
      </c>
      <c r="F231" s="1" t="s">
        <v>3</v>
      </c>
      <c r="G231" s="35"/>
      <c r="H231" s="93">
        <f t="shared" si="27"/>
      </c>
      <c r="I231" s="93" t="str">
        <f t="shared" si="28"/>
        <v> </v>
      </c>
      <c r="J231" s="228">
        <v>160</v>
      </c>
      <c r="K231" s="228">
        <v>165</v>
      </c>
      <c r="L231" s="140"/>
      <c r="M231" s="82"/>
      <c r="N231" s="82"/>
      <c r="O231" s="82"/>
    </row>
    <row r="232" spans="1:15" ht="15" customHeight="1">
      <c r="A232" s="218"/>
      <c r="B232" s="70">
        <v>40155</v>
      </c>
      <c r="C232" s="170" t="s">
        <v>325</v>
      </c>
      <c r="D232" s="169">
        <v>66</v>
      </c>
      <c r="E232" s="169">
        <v>79</v>
      </c>
      <c r="F232" s="1" t="s">
        <v>3</v>
      </c>
      <c r="G232" s="35"/>
      <c r="H232" s="93">
        <f t="shared" si="27"/>
      </c>
      <c r="I232" s="93" t="str">
        <f t="shared" si="28"/>
        <v> </v>
      </c>
      <c r="J232" s="228">
        <v>118</v>
      </c>
      <c r="K232" s="228">
        <v>130</v>
      </c>
      <c r="L232" s="140"/>
      <c r="M232" s="82"/>
      <c r="N232" s="82"/>
      <c r="O232" s="82"/>
    </row>
    <row r="233" spans="1:15" ht="15" customHeight="1">
      <c r="A233" s="218"/>
      <c r="B233" s="70">
        <v>40367</v>
      </c>
      <c r="C233" s="170" t="s">
        <v>326</v>
      </c>
      <c r="D233" s="104">
        <v>179</v>
      </c>
      <c r="E233" s="104">
        <v>215</v>
      </c>
      <c r="F233" s="1" t="s">
        <v>3</v>
      </c>
      <c r="G233" s="35"/>
      <c r="H233" s="93">
        <f t="shared" si="27"/>
      </c>
      <c r="I233" s="93" t="str">
        <f t="shared" si="28"/>
        <v> </v>
      </c>
      <c r="J233" s="228">
        <v>321</v>
      </c>
      <c r="K233" s="228">
        <v>350</v>
      </c>
      <c r="L233" s="140"/>
      <c r="M233" s="82"/>
      <c r="N233" s="82"/>
      <c r="O233" s="82"/>
    </row>
    <row r="234" spans="1:15" ht="15" customHeight="1">
      <c r="A234" s="218"/>
      <c r="B234" s="70">
        <v>40171</v>
      </c>
      <c r="C234" s="170" t="s">
        <v>327</v>
      </c>
      <c r="D234" s="169">
        <v>99</v>
      </c>
      <c r="E234" s="169">
        <v>118</v>
      </c>
      <c r="F234" s="1" t="s">
        <v>3</v>
      </c>
      <c r="G234" s="35"/>
      <c r="H234" s="93">
        <f t="shared" si="27"/>
      </c>
      <c r="I234" s="93" t="str">
        <f t="shared" si="28"/>
        <v> </v>
      </c>
      <c r="J234" s="228">
        <v>176</v>
      </c>
      <c r="K234" s="228">
        <v>195</v>
      </c>
      <c r="L234" s="140"/>
      <c r="M234" s="82"/>
      <c r="N234" s="82"/>
      <c r="O234" s="82"/>
    </row>
    <row r="235" spans="1:15" ht="15" customHeight="1">
      <c r="A235" s="219">
        <v>43416</v>
      </c>
      <c r="B235" s="70">
        <v>40160</v>
      </c>
      <c r="C235" s="170" t="s">
        <v>233</v>
      </c>
      <c r="D235" s="169">
        <v>111</v>
      </c>
      <c r="E235" s="169">
        <v>133</v>
      </c>
      <c r="F235" s="1" t="s">
        <v>3</v>
      </c>
      <c r="G235" s="35"/>
      <c r="H235" s="93">
        <f t="shared" si="27"/>
      </c>
      <c r="I235" s="93" t="str">
        <f t="shared" si="28"/>
        <v> </v>
      </c>
      <c r="J235" s="228">
        <v>199</v>
      </c>
      <c r="K235" s="228">
        <v>220</v>
      </c>
      <c r="L235" s="140"/>
      <c r="M235" s="82"/>
      <c r="N235" s="82"/>
      <c r="O235" s="82"/>
    </row>
    <row r="236" spans="1:15" ht="15" customHeight="1">
      <c r="A236" s="218"/>
      <c r="B236" s="70">
        <v>40161</v>
      </c>
      <c r="C236" s="170" t="s">
        <v>234</v>
      </c>
      <c r="D236" s="169">
        <v>97</v>
      </c>
      <c r="E236" s="169">
        <v>117</v>
      </c>
      <c r="F236" s="1" t="s">
        <v>3</v>
      </c>
      <c r="G236" s="35"/>
      <c r="H236" s="93">
        <f t="shared" si="27"/>
      </c>
      <c r="I236" s="93" t="str">
        <f t="shared" si="28"/>
        <v> </v>
      </c>
      <c r="J236" s="228">
        <v>175</v>
      </c>
      <c r="K236" s="228">
        <v>190</v>
      </c>
      <c r="L236" s="140"/>
      <c r="M236" s="82"/>
      <c r="N236" s="82"/>
      <c r="O236" s="82"/>
    </row>
    <row r="237" spans="1:15" ht="15" customHeight="1">
      <c r="A237" s="218"/>
      <c r="B237" s="70">
        <v>40366</v>
      </c>
      <c r="C237" s="170" t="s">
        <v>328</v>
      </c>
      <c r="D237" s="104">
        <v>75</v>
      </c>
      <c r="E237" s="104">
        <v>90</v>
      </c>
      <c r="F237" s="1" t="s">
        <v>3</v>
      </c>
      <c r="G237" s="35"/>
      <c r="H237" s="93">
        <f t="shared" si="27"/>
      </c>
      <c r="I237" s="93" t="str">
        <f t="shared" si="28"/>
        <v> </v>
      </c>
      <c r="J237" s="228">
        <v>150</v>
      </c>
      <c r="K237" s="228">
        <v>150</v>
      </c>
      <c r="L237" s="143"/>
      <c r="M237" s="82"/>
      <c r="N237" s="82"/>
      <c r="O237" s="82"/>
    </row>
    <row r="238" spans="1:15" ht="15" customHeight="1">
      <c r="A238" s="218"/>
      <c r="B238" s="70">
        <v>40365</v>
      </c>
      <c r="C238" s="170" t="s">
        <v>329</v>
      </c>
      <c r="D238" s="169">
        <v>142</v>
      </c>
      <c r="E238" s="169">
        <v>170</v>
      </c>
      <c r="F238" s="1" t="s">
        <v>3</v>
      </c>
      <c r="G238" s="35"/>
      <c r="H238" s="93">
        <f t="shared" si="27"/>
      </c>
      <c r="I238" s="93" t="str">
        <f t="shared" si="28"/>
        <v> </v>
      </c>
      <c r="J238" s="228">
        <v>260</v>
      </c>
      <c r="K238" s="228">
        <v>280</v>
      </c>
      <c r="L238" s="143"/>
      <c r="M238" s="82"/>
      <c r="N238" s="82"/>
      <c r="O238" s="82"/>
    </row>
    <row r="239" spans="1:15" ht="15" customHeight="1">
      <c r="A239" s="218"/>
      <c r="B239" s="70">
        <v>40162</v>
      </c>
      <c r="C239" s="170" t="s">
        <v>330</v>
      </c>
      <c r="D239" s="169">
        <v>130</v>
      </c>
      <c r="E239" s="169">
        <v>156</v>
      </c>
      <c r="F239" s="1" t="s">
        <v>3</v>
      </c>
      <c r="G239" s="35"/>
      <c r="H239" s="93">
        <f t="shared" si="27"/>
      </c>
      <c r="I239" s="93" t="str">
        <f t="shared" si="28"/>
        <v> </v>
      </c>
      <c r="J239" s="228">
        <v>233</v>
      </c>
      <c r="K239" s="228">
        <v>260</v>
      </c>
      <c r="L239" s="143"/>
      <c r="M239" s="82"/>
      <c r="N239" s="82"/>
      <c r="O239" s="82"/>
    </row>
    <row r="240" spans="1:15" ht="15" customHeight="1">
      <c r="A240" s="218"/>
      <c r="B240" s="40">
        <v>40164</v>
      </c>
      <c r="C240" s="172" t="s">
        <v>331</v>
      </c>
      <c r="D240" s="169">
        <v>122</v>
      </c>
      <c r="E240" s="169">
        <v>146</v>
      </c>
      <c r="F240" s="1" t="s">
        <v>3</v>
      </c>
      <c r="G240" s="35"/>
      <c r="H240" s="93">
        <f t="shared" si="27"/>
      </c>
      <c r="I240" s="93" t="str">
        <f t="shared" si="28"/>
        <v> </v>
      </c>
      <c r="J240" s="229">
        <v>218</v>
      </c>
      <c r="K240" s="229">
        <v>240</v>
      </c>
      <c r="L240" s="143"/>
      <c r="M240" s="82"/>
      <c r="N240" s="82"/>
      <c r="O240" s="82"/>
    </row>
    <row r="241" spans="1:15" ht="15" customHeight="1">
      <c r="A241" s="218"/>
      <c r="B241" s="70">
        <v>40166</v>
      </c>
      <c r="C241" s="170" t="s">
        <v>332</v>
      </c>
      <c r="D241" s="169">
        <v>115</v>
      </c>
      <c r="E241" s="169">
        <v>138</v>
      </c>
      <c r="F241" s="1" t="s">
        <v>14</v>
      </c>
      <c r="G241" s="35"/>
      <c r="H241" s="93">
        <f t="shared" si="27"/>
      </c>
      <c r="I241" s="93" t="str">
        <f t="shared" si="28"/>
        <v> </v>
      </c>
      <c r="J241" s="228">
        <v>207</v>
      </c>
      <c r="K241" s="228">
        <v>220</v>
      </c>
      <c r="L241" s="143"/>
      <c r="M241" s="82"/>
      <c r="N241" s="82"/>
      <c r="O241" s="82"/>
    </row>
    <row r="242" spans="1:15" ht="15" customHeight="1">
      <c r="A242" s="218"/>
      <c r="B242" s="70">
        <v>40167</v>
      </c>
      <c r="C242" s="170" t="s">
        <v>333</v>
      </c>
      <c r="D242" s="169">
        <v>139</v>
      </c>
      <c r="E242" s="169">
        <v>167</v>
      </c>
      <c r="F242" s="1" t="s">
        <v>3</v>
      </c>
      <c r="G242" s="35"/>
      <c r="H242" s="93">
        <f t="shared" si="27"/>
      </c>
      <c r="I242" s="93" t="str">
        <f t="shared" si="28"/>
        <v> </v>
      </c>
      <c r="J242" s="228">
        <v>250</v>
      </c>
      <c r="K242" s="228">
        <v>270</v>
      </c>
      <c r="L242" s="140"/>
      <c r="M242" s="82"/>
      <c r="N242" s="82"/>
      <c r="O242" s="82"/>
    </row>
    <row r="243" spans="1:15" ht="15" customHeight="1">
      <c r="A243" s="218"/>
      <c r="B243" s="70">
        <v>40168</v>
      </c>
      <c r="C243" s="170" t="s">
        <v>334</v>
      </c>
      <c r="D243" s="169">
        <v>94</v>
      </c>
      <c r="E243" s="169">
        <v>113</v>
      </c>
      <c r="F243" s="1" t="s">
        <v>3</v>
      </c>
      <c r="G243" s="35"/>
      <c r="H243" s="93">
        <f t="shared" si="27"/>
      </c>
      <c r="I243" s="93" t="str">
        <f t="shared" si="28"/>
        <v> </v>
      </c>
      <c r="J243" s="228">
        <v>169</v>
      </c>
      <c r="K243" s="228">
        <v>180</v>
      </c>
      <c r="L243" s="140"/>
      <c r="M243" s="82"/>
      <c r="N243" s="82"/>
      <c r="O243" s="82"/>
    </row>
    <row r="244" spans="1:15" ht="15" customHeight="1">
      <c r="A244" s="218"/>
      <c r="B244" s="70">
        <v>40416</v>
      </c>
      <c r="C244" s="170" t="s">
        <v>335</v>
      </c>
      <c r="D244" s="104">
        <v>45</v>
      </c>
      <c r="E244" s="104">
        <v>54</v>
      </c>
      <c r="F244" s="1" t="s">
        <v>3</v>
      </c>
      <c r="G244" s="35"/>
      <c r="H244" s="93">
        <f t="shared" si="27"/>
      </c>
      <c r="I244" s="93" t="str">
        <f t="shared" si="28"/>
        <v> </v>
      </c>
      <c r="J244" s="228">
        <v>90</v>
      </c>
      <c r="K244" s="228">
        <v>99</v>
      </c>
      <c r="L244" s="140"/>
      <c r="M244" s="82"/>
      <c r="N244" s="82"/>
      <c r="O244" s="82"/>
    </row>
    <row r="245" spans="1:15" ht="15" customHeight="1">
      <c r="A245" s="218"/>
      <c r="B245" s="64">
        <v>40169</v>
      </c>
      <c r="C245" s="1" t="s">
        <v>336</v>
      </c>
      <c r="D245" s="169">
        <v>114</v>
      </c>
      <c r="E245" s="169">
        <v>136</v>
      </c>
      <c r="F245" s="1" t="s">
        <v>3</v>
      </c>
      <c r="G245" s="35"/>
      <c r="H245" s="93">
        <f t="shared" si="27"/>
      </c>
      <c r="I245" s="93" t="str">
        <f t="shared" si="28"/>
        <v> </v>
      </c>
      <c r="J245" s="228">
        <v>204</v>
      </c>
      <c r="K245" s="228">
        <v>220</v>
      </c>
      <c r="L245" s="140"/>
      <c r="M245" s="82"/>
      <c r="N245" s="82"/>
      <c r="O245" s="82"/>
    </row>
    <row r="246" spans="1:15" ht="15" customHeight="1">
      <c r="A246" s="218">
        <v>3</v>
      </c>
      <c r="B246" s="64">
        <v>40170</v>
      </c>
      <c r="C246" s="1" t="s">
        <v>337</v>
      </c>
      <c r="D246" s="169">
        <v>116</v>
      </c>
      <c r="E246" s="169">
        <v>139</v>
      </c>
      <c r="F246" s="1" t="s">
        <v>3</v>
      </c>
      <c r="G246" s="35"/>
      <c r="H246" s="93">
        <f t="shared" si="27"/>
      </c>
      <c r="I246" s="93" t="str">
        <f t="shared" si="28"/>
        <v> </v>
      </c>
      <c r="J246" s="228">
        <v>208</v>
      </c>
      <c r="K246" s="228">
        <v>230</v>
      </c>
      <c r="L246" s="140"/>
      <c r="M246" s="82"/>
      <c r="N246" s="82"/>
      <c r="O246" s="82"/>
    </row>
    <row r="247" spans="1:15" ht="15" customHeight="1">
      <c r="A247" s="219">
        <v>43416</v>
      </c>
      <c r="B247" s="64">
        <v>40175</v>
      </c>
      <c r="C247" s="1" t="s">
        <v>236</v>
      </c>
      <c r="D247" s="169">
        <v>100</v>
      </c>
      <c r="E247" s="169">
        <v>120</v>
      </c>
      <c r="F247" s="1" t="s">
        <v>3</v>
      </c>
      <c r="G247" s="35"/>
      <c r="H247" s="93">
        <f t="shared" si="27"/>
      </c>
      <c r="I247" s="93" t="str">
        <f t="shared" si="28"/>
        <v> </v>
      </c>
      <c r="J247" s="228">
        <v>180</v>
      </c>
      <c r="K247" s="228">
        <v>195</v>
      </c>
      <c r="L247" s="140"/>
      <c r="M247" s="82"/>
      <c r="N247" s="82"/>
      <c r="O247" s="82"/>
    </row>
    <row r="248" spans="1:15" ht="15" customHeight="1">
      <c r="A248" s="218"/>
      <c r="C248" s="8"/>
      <c r="D248" s="92"/>
      <c r="E248" s="92"/>
      <c r="F248" s="8"/>
      <c r="G248" s="8"/>
      <c r="H248" s="8"/>
      <c r="I248" s="92"/>
      <c r="J248" s="243"/>
      <c r="K248" s="243"/>
      <c r="L248" s="140"/>
      <c r="M248" s="82"/>
      <c r="N248" s="82"/>
      <c r="O248" s="82"/>
    </row>
    <row r="249" spans="1:15" ht="15" customHeight="1">
      <c r="A249" s="218"/>
      <c r="C249" s="19" t="s">
        <v>37</v>
      </c>
      <c r="D249" s="115"/>
      <c r="E249" s="115"/>
      <c r="F249" s="163"/>
      <c r="G249" s="20"/>
      <c r="H249" s="164"/>
      <c r="I249" s="121"/>
      <c r="J249" s="252"/>
      <c r="K249" s="239"/>
      <c r="L249" s="140"/>
      <c r="M249" s="82"/>
      <c r="N249" s="82"/>
      <c r="O249" s="82"/>
    </row>
    <row r="250" spans="1:15" ht="15" customHeight="1">
      <c r="A250" s="218"/>
      <c r="B250" s="70">
        <v>40440</v>
      </c>
      <c r="C250" s="176" t="s">
        <v>338</v>
      </c>
      <c r="D250" s="109">
        <v>58</v>
      </c>
      <c r="E250" s="109">
        <v>70</v>
      </c>
      <c r="F250" s="1" t="s">
        <v>3</v>
      </c>
      <c r="G250" s="35"/>
      <c r="H250" s="93">
        <f aca="true" t="shared" si="29" ref="H250:H267">IF(G250=0,"",IF($M$51+$O$38&lt;$M$59,ROUND(E250*(1-$N$38/100-$O$36/$M$51),2),ROUND(D250*(1-$N$38/100-$O$36/$M$50),2)))</f>
      </c>
      <c r="I250" s="93" t="str">
        <f aca="true" t="shared" si="30" ref="I250:I267">IF(G250=0," ",G250*H250)</f>
        <v> </v>
      </c>
      <c r="J250" s="236">
        <v>99</v>
      </c>
      <c r="K250" s="236">
        <v>109</v>
      </c>
      <c r="L250" s="140"/>
      <c r="M250" s="82"/>
      <c r="N250" s="82"/>
      <c r="O250" s="82"/>
    </row>
    <row r="251" spans="1:15" ht="15" customHeight="1">
      <c r="A251" s="218"/>
      <c r="B251" s="70">
        <v>40136</v>
      </c>
      <c r="C251" s="1" t="s">
        <v>339</v>
      </c>
      <c r="D251" s="169">
        <v>62</v>
      </c>
      <c r="E251" s="169">
        <v>74</v>
      </c>
      <c r="F251" s="18" t="s">
        <v>3</v>
      </c>
      <c r="G251" s="35"/>
      <c r="H251" s="93">
        <f t="shared" si="29"/>
      </c>
      <c r="I251" s="93" t="str">
        <f t="shared" si="30"/>
        <v> </v>
      </c>
      <c r="J251" s="228">
        <v>111</v>
      </c>
      <c r="K251" s="228">
        <v>123</v>
      </c>
      <c r="L251" s="140"/>
      <c r="M251" s="82"/>
      <c r="N251" s="82"/>
      <c r="O251" s="82"/>
    </row>
    <row r="252" spans="1:15" ht="15" customHeight="1">
      <c r="A252" s="218"/>
      <c r="B252" s="70">
        <v>40177</v>
      </c>
      <c r="C252" s="1" t="s">
        <v>340</v>
      </c>
      <c r="D252" s="169">
        <v>113</v>
      </c>
      <c r="E252" s="169">
        <v>135</v>
      </c>
      <c r="F252" s="18" t="s">
        <v>3</v>
      </c>
      <c r="G252" s="35"/>
      <c r="H252" s="93">
        <f t="shared" si="29"/>
      </c>
      <c r="I252" s="93" t="str">
        <f t="shared" si="30"/>
        <v> </v>
      </c>
      <c r="J252" s="228">
        <v>202</v>
      </c>
      <c r="K252" s="228">
        <v>223</v>
      </c>
      <c r="L252" s="140"/>
      <c r="M252" s="82"/>
      <c r="N252" s="82"/>
      <c r="O252" s="82"/>
    </row>
    <row r="253" spans="1:15" ht="15" customHeight="1">
      <c r="A253" s="218"/>
      <c r="B253" s="70">
        <v>40137</v>
      </c>
      <c r="C253" s="1" t="s">
        <v>218</v>
      </c>
      <c r="D253" s="169">
        <v>82</v>
      </c>
      <c r="E253" s="169">
        <v>98</v>
      </c>
      <c r="F253" s="1" t="s">
        <v>3</v>
      </c>
      <c r="G253" s="35"/>
      <c r="H253" s="93">
        <f t="shared" si="29"/>
      </c>
      <c r="I253" s="93" t="str">
        <f t="shared" si="30"/>
        <v> </v>
      </c>
      <c r="J253" s="228">
        <v>147</v>
      </c>
      <c r="K253" s="228">
        <v>160</v>
      </c>
      <c r="L253" s="140"/>
      <c r="M253" s="82"/>
      <c r="N253" s="82"/>
      <c r="O253" s="82"/>
    </row>
    <row r="254" spans="1:15" ht="15" customHeight="1">
      <c r="A254" s="219">
        <v>43871</v>
      </c>
      <c r="B254" s="70">
        <v>40140</v>
      </c>
      <c r="C254" s="1" t="s">
        <v>220</v>
      </c>
      <c r="D254" s="104">
        <v>249</v>
      </c>
      <c r="E254" s="104">
        <v>299</v>
      </c>
      <c r="F254" s="1" t="s">
        <v>3</v>
      </c>
      <c r="G254" s="35"/>
      <c r="H254" s="93">
        <f t="shared" si="29"/>
      </c>
      <c r="I254" s="93" t="str">
        <f t="shared" si="30"/>
        <v> </v>
      </c>
      <c r="J254" s="228">
        <v>409</v>
      </c>
      <c r="K254" s="228">
        <v>440</v>
      </c>
      <c r="L254" s="140"/>
      <c r="M254" s="82"/>
      <c r="N254" s="82"/>
      <c r="O254" s="82"/>
    </row>
    <row r="255" spans="1:15" ht="15" customHeight="1">
      <c r="A255" s="218"/>
      <c r="B255" s="72">
        <v>40142</v>
      </c>
      <c r="C255" s="1" t="s">
        <v>222</v>
      </c>
      <c r="D255" s="169">
        <v>51</v>
      </c>
      <c r="E255" s="169">
        <v>61</v>
      </c>
      <c r="F255" s="1" t="s">
        <v>3</v>
      </c>
      <c r="G255" s="35"/>
      <c r="H255" s="93">
        <f t="shared" si="29"/>
      </c>
      <c r="I255" s="93" t="str">
        <f t="shared" si="30"/>
        <v> </v>
      </c>
      <c r="J255" s="228">
        <v>90</v>
      </c>
      <c r="K255" s="228">
        <v>100</v>
      </c>
      <c r="L255" s="140"/>
      <c r="M255" s="82"/>
      <c r="N255" s="82"/>
      <c r="O255" s="82"/>
    </row>
    <row r="256" spans="1:15" ht="15" customHeight="1">
      <c r="A256" s="219">
        <v>43523</v>
      </c>
      <c r="B256" s="70">
        <v>40151</v>
      </c>
      <c r="C256" s="1" t="s">
        <v>229</v>
      </c>
      <c r="D256" s="169">
        <v>193</v>
      </c>
      <c r="E256" s="169">
        <v>232</v>
      </c>
      <c r="F256" s="1" t="s">
        <v>3</v>
      </c>
      <c r="G256" s="35"/>
      <c r="H256" s="93">
        <f t="shared" si="29"/>
      </c>
      <c r="I256" s="93" t="str">
        <f t="shared" si="30"/>
        <v> </v>
      </c>
      <c r="J256" s="228">
        <v>346</v>
      </c>
      <c r="K256" s="228">
        <v>375</v>
      </c>
      <c r="L256" s="140"/>
      <c r="M256" s="82"/>
      <c r="N256" s="82"/>
      <c r="O256" s="82"/>
    </row>
    <row r="257" spans="1:15" ht="15" customHeight="1">
      <c r="A257" s="219">
        <v>43871</v>
      </c>
      <c r="B257" s="64">
        <v>40152</v>
      </c>
      <c r="C257" s="1" t="s">
        <v>341</v>
      </c>
      <c r="D257" s="104">
        <v>120</v>
      </c>
      <c r="E257" s="104">
        <v>144</v>
      </c>
      <c r="F257" s="1" t="s">
        <v>3</v>
      </c>
      <c r="G257" s="35"/>
      <c r="H257" s="93">
        <f t="shared" si="29"/>
      </c>
      <c r="I257" s="93" t="str">
        <f t="shared" si="30"/>
        <v> </v>
      </c>
      <c r="J257" s="228">
        <v>190</v>
      </c>
      <c r="K257" s="228">
        <v>215</v>
      </c>
      <c r="L257" s="140"/>
      <c r="M257" s="82"/>
      <c r="N257" s="82"/>
      <c r="O257" s="82"/>
    </row>
    <row r="258" spans="1:15" ht="15" customHeight="1">
      <c r="A258" s="218"/>
      <c r="B258" s="70">
        <v>40153</v>
      </c>
      <c r="C258" s="1" t="s">
        <v>342</v>
      </c>
      <c r="D258" s="169">
        <v>112</v>
      </c>
      <c r="E258" s="169">
        <v>134</v>
      </c>
      <c r="F258" s="1" t="s">
        <v>3</v>
      </c>
      <c r="G258" s="35"/>
      <c r="H258" s="93">
        <f t="shared" si="29"/>
      </c>
      <c r="I258" s="93" t="str">
        <f t="shared" si="30"/>
        <v> </v>
      </c>
      <c r="J258" s="228">
        <v>200</v>
      </c>
      <c r="K258" s="228">
        <v>215</v>
      </c>
      <c r="L258" s="140"/>
      <c r="M258" s="82"/>
      <c r="N258" s="82"/>
      <c r="O258" s="82"/>
    </row>
    <row r="259" spans="1:15" ht="15" customHeight="1">
      <c r="A259" s="218"/>
      <c r="B259" s="70">
        <v>40156</v>
      </c>
      <c r="C259" s="1" t="s">
        <v>230</v>
      </c>
      <c r="D259" s="169">
        <v>99</v>
      </c>
      <c r="E259" s="169">
        <v>119</v>
      </c>
      <c r="F259" s="1" t="s">
        <v>3</v>
      </c>
      <c r="G259" s="35"/>
      <c r="H259" s="93">
        <f t="shared" si="29"/>
      </c>
      <c r="I259" s="93" t="str">
        <f t="shared" si="30"/>
        <v> </v>
      </c>
      <c r="J259" s="228">
        <v>177</v>
      </c>
      <c r="K259" s="228">
        <v>195</v>
      </c>
      <c r="L259" s="140"/>
      <c r="M259" s="82"/>
      <c r="N259" s="82"/>
      <c r="O259" s="82"/>
    </row>
    <row r="260" spans="1:15" ht="15" customHeight="1">
      <c r="A260" s="219">
        <v>43871</v>
      </c>
      <c r="B260" s="70">
        <v>40157</v>
      </c>
      <c r="C260" s="1" t="s">
        <v>231</v>
      </c>
      <c r="D260" s="169">
        <v>88</v>
      </c>
      <c r="E260" s="169">
        <v>105</v>
      </c>
      <c r="F260" s="1" t="s">
        <v>3</v>
      </c>
      <c r="G260" s="35"/>
      <c r="H260" s="93">
        <f t="shared" si="29"/>
      </c>
      <c r="I260" s="93" t="str">
        <f t="shared" si="30"/>
        <v> </v>
      </c>
      <c r="J260" s="228">
        <v>158</v>
      </c>
      <c r="K260" s="228">
        <v>175</v>
      </c>
      <c r="L260" s="140"/>
      <c r="M260" s="82"/>
      <c r="N260" s="82"/>
      <c r="O260" s="82"/>
    </row>
    <row r="261" spans="1:15" ht="15" customHeight="1">
      <c r="A261" s="218">
        <v>14</v>
      </c>
      <c r="B261" s="70">
        <v>40158</v>
      </c>
      <c r="C261" s="1" t="s">
        <v>232</v>
      </c>
      <c r="D261" s="169">
        <v>93</v>
      </c>
      <c r="E261" s="169">
        <v>112</v>
      </c>
      <c r="F261" s="1" t="s">
        <v>3</v>
      </c>
      <c r="G261" s="35"/>
      <c r="H261" s="93">
        <f t="shared" si="29"/>
      </c>
      <c r="I261" s="93" t="str">
        <f t="shared" si="30"/>
        <v> </v>
      </c>
      <c r="J261" s="228">
        <v>167</v>
      </c>
      <c r="K261" s="228">
        <v>185</v>
      </c>
      <c r="L261" s="140"/>
      <c r="M261" s="149"/>
      <c r="N261" s="82"/>
      <c r="O261" s="82"/>
    </row>
    <row r="262" spans="1:15" ht="15" customHeight="1">
      <c r="A262" s="219">
        <v>43871</v>
      </c>
      <c r="B262" s="64">
        <v>40159</v>
      </c>
      <c r="C262" s="1" t="s">
        <v>343</v>
      </c>
      <c r="D262" s="104">
        <v>44</v>
      </c>
      <c r="E262" s="104">
        <v>53</v>
      </c>
      <c r="F262" s="1" t="s">
        <v>3</v>
      </c>
      <c r="G262" s="35"/>
      <c r="H262" s="93">
        <f t="shared" si="29"/>
      </c>
      <c r="I262" s="93" t="str">
        <f t="shared" si="30"/>
        <v> </v>
      </c>
      <c r="J262" s="228">
        <v>80</v>
      </c>
      <c r="K262" s="228">
        <v>90</v>
      </c>
      <c r="L262" s="140"/>
      <c r="M262" s="82"/>
      <c r="N262" s="82"/>
      <c r="O262" s="82"/>
    </row>
    <row r="263" spans="1:15" ht="15" customHeight="1">
      <c r="A263" s="218"/>
      <c r="B263" s="64">
        <v>40172</v>
      </c>
      <c r="C263" s="1" t="s">
        <v>344</v>
      </c>
      <c r="D263" s="169">
        <v>105</v>
      </c>
      <c r="E263" s="169">
        <v>126</v>
      </c>
      <c r="F263" s="1" t="s">
        <v>3</v>
      </c>
      <c r="G263" s="35"/>
      <c r="H263" s="93">
        <f t="shared" si="29"/>
      </c>
      <c r="I263" s="93" t="str">
        <f t="shared" si="30"/>
        <v> </v>
      </c>
      <c r="J263" s="228">
        <v>188</v>
      </c>
      <c r="K263" s="228">
        <v>200</v>
      </c>
      <c r="L263" s="143"/>
      <c r="M263" s="82"/>
      <c r="N263" s="82"/>
      <c r="O263" s="82"/>
    </row>
    <row r="264" spans="1:15" ht="15" customHeight="1">
      <c r="A264" s="218"/>
      <c r="B264" s="70">
        <v>40173</v>
      </c>
      <c r="C264" s="1" t="s">
        <v>235</v>
      </c>
      <c r="D264" s="169">
        <v>64</v>
      </c>
      <c r="E264" s="169">
        <v>77</v>
      </c>
      <c r="F264" s="18" t="s">
        <v>3</v>
      </c>
      <c r="G264" s="35"/>
      <c r="H264" s="93">
        <f t="shared" si="29"/>
      </c>
      <c r="I264" s="93" t="str">
        <f t="shared" si="30"/>
        <v> </v>
      </c>
      <c r="J264" s="228">
        <v>115</v>
      </c>
      <c r="K264" s="228">
        <v>125</v>
      </c>
      <c r="L264" s="143"/>
      <c r="M264" s="82"/>
      <c r="N264" s="82"/>
      <c r="O264" s="82"/>
    </row>
    <row r="265" spans="1:15" ht="15" customHeight="1">
      <c r="A265" s="219">
        <v>43871</v>
      </c>
      <c r="B265" s="40">
        <v>40174</v>
      </c>
      <c r="C265" s="44" t="s">
        <v>345</v>
      </c>
      <c r="D265" s="169">
        <v>46</v>
      </c>
      <c r="E265" s="169">
        <v>55</v>
      </c>
      <c r="F265" s="18" t="s">
        <v>3</v>
      </c>
      <c r="G265" s="35"/>
      <c r="H265" s="93">
        <f t="shared" si="29"/>
      </c>
      <c r="I265" s="93" t="str">
        <f t="shared" si="30"/>
        <v> </v>
      </c>
      <c r="J265" s="229">
        <v>83</v>
      </c>
      <c r="K265" s="229">
        <v>92</v>
      </c>
      <c r="L265" s="143"/>
      <c r="M265" s="82"/>
      <c r="N265" s="82"/>
      <c r="O265" s="82"/>
    </row>
    <row r="266" spans="1:15" ht="15" customHeight="1">
      <c r="A266" s="218"/>
      <c r="B266" s="40">
        <v>40165</v>
      </c>
      <c r="C266" s="44" t="s">
        <v>346</v>
      </c>
      <c r="D266" s="104">
        <v>340</v>
      </c>
      <c r="E266" s="104">
        <v>350</v>
      </c>
      <c r="F266" s="1" t="s">
        <v>14</v>
      </c>
      <c r="G266" s="35"/>
      <c r="H266" s="93">
        <f t="shared" si="29"/>
      </c>
      <c r="I266" s="93" t="str">
        <f t="shared" si="30"/>
        <v> </v>
      </c>
      <c r="J266" s="229">
        <v>470</v>
      </c>
      <c r="K266" s="229">
        <v>500</v>
      </c>
      <c r="L266" s="143"/>
      <c r="M266" s="82"/>
      <c r="N266" s="82"/>
      <c r="O266" s="82"/>
    </row>
    <row r="267" spans="1:15" ht="15" customHeight="1">
      <c r="A267" s="219">
        <v>43871</v>
      </c>
      <c r="B267" s="70">
        <v>40320</v>
      </c>
      <c r="C267" s="1" t="s">
        <v>347</v>
      </c>
      <c r="D267" s="169">
        <v>127</v>
      </c>
      <c r="E267" s="169">
        <v>152</v>
      </c>
      <c r="F267" s="1" t="s">
        <v>3</v>
      </c>
      <c r="G267" s="35"/>
      <c r="H267" s="93">
        <f t="shared" si="29"/>
      </c>
      <c r="I267" s="93" t="str">
        <f t="shared" si="30"/>
        <v> </v>
      </c>
      <c r="J267" s="228">
        <v>227</v>
      </c>
      <c r="K267" s="228">
        <v>240</v>
      </c>
      <c r="L267" s="143"/>
      <c r="M267" s="82"/>
      <c r="N267" s="82"/>
      <c r="O267" s="82"/>
    </row>
    <row r="268" spans="1:15" ht="15" customHeight="1">
      <c r="A268" s="218"/>
      <c r="C268" s="8"/>
      <c r="D268" s="92"/>
      <c r="E268" s="92"/>
      <c r="F268" s="8"/>
      <c r="G268" s="8"/>
      <c r="H268" s="8"/>
      <c r="I268" s="92"/>
      <c r="J268" s="243"/>
      <c r="K268" s="243"/>
      <c r="L268" s="143"/>
      <c r="M268" s="82"/>
      <c r="N268" s="82"/>
      <c r="O268" s="82"/>
    </row>
    <row r="269" spans="1:15" ht="15" customHeight="1">
      <c r="A269" s="219">
        <v>43871</v>
      </c>
      <c r="B269" s="77"/>
      <c r="C269" s="45" t="s">
        <v>52</v>
      </c>
      <c r="D269" s="115"/>
      <c r="E269" s="115"/>
      <c r="F269" s="163"/>
      <c r="G269" s="20"/>
      <c r="H269" s="164"/>
      <c r="I269" s="121"/>
      <c r="J269" s="239"/>
      <c r="K269" s="239"/>
      <c r="L269" s="140"/>
      <c r="M269" s="82"/>
      <c r="N269" s="82"/>
      <c r="O269" s="82"/>
    </row>
    <row r="270" spans="1:15" ht="15" customHeight="1">
      <c r="A270" s="219">
        <v>43871</v>
      </c>
      <c r="B270" s="70">
        <v>40218</v>
      </c>
      <c r="C270" s="1" t="s">
        <v>348</v>
      </c>
      <c r="D270" s="180">
        <v>57</v>
      </c>
      <c r="E270" s="179">
        <v>68</v>
      </c>
      <c r="F270" s="1" t="s">
        <v>3</v>
      </c>
      <c r="G270" s="35"/>
      <c r="H270" s="93">
        <f aca="true" t="shared" si="31" ref="H270:H303">IF(G270=0,"",IF($M$51+$O$38&lt;$M$59,ROUND(E270*(1-$N$38/100-$O$36/$M$51),2),ROUND(D270*(1-$N$38/100-$O$36/$M$50),2)))</f>
      </c>
      <c r="I270" s="93" t="str">
        <f aca="true" t="shared" si="32" ref="I270:I303">IF(G270=0," ",G270*H270)</f>
        <v> </v>
      </c>
      <c r="J270" s="253">
        <v>102</v>
      </c>
      <c r="K270" s="253">
        <v>110</v>
      </c>
      <c r="L270" s="140"/>
      <c r="M270" s="82"/>
      <c r="N270" s="82"/>
      <c r="O270" s="82"/>
    </row>
    <row r="271" spans="1:15" ht="15" customHeight="1">
      <c r="A271" s="218"/>
      <c r="B271" s="70">
        <v>40219</v>
      </c>
      <c r="C271" s="1" t="s">
        <v>349</v>
      </c>
      <c r="D271" s="181">
        <v>41</v>
      </c>
      <c r="E271" s="169">
        <v>49</v>
      </c>
      <c r="F271" s="1" t="s">
        <v>3</v>
      </c>
      <c r="G271" s="35"/>
      <c r="H271" s="93">
        <f t="shared" si="31"/>
      </c>
      <c r="I271" s="93" t="str">
        <f t="shared" si="32"/>
        <v> </v>
      </c>
      <c r="J271" s="254">
        <v>73</v>
      </c>
      <c r="K271" s="254">
        <v>80</v>
      </c>
      <c r="L271" s="140"/>
      <c r="M271" s="82"/>
      <c r="N271" s="82"/>
      <c r="O271" s="82"/>
    </row>
    <row r="272" spans="1:15" ht="15" customHeight="1">
      <c r="A272" s="218"/>
      <c r="B272" s="70">
        <v>40220</v>
      </c>
      <c r="C272" s="1" t="s">
        <v>350</v>
      </c>
      <c r="D272" s="169">
        <v>56</v>
      </c>
      <c r="E272" s="169">
        <v>67</v>
      </c>
      <c r="F272" s="1" t="s">
        <v>3</v>
      </c>
      <c r="G272" s="35"/>
      <c r="H272" s="93">
        <f t="shared" si="31"/>
      </c>
      <c r="I272" s="93" t="str">
        <f t="shared" si="32"/>
        <v> </v>
      </c>
      <c r="J272" s="228">
        <v>100</v>
      </c>
      <c r="K272" s="228">
        <v>110</v>
      </c>
      <c r="L272" s="140"/>
      <c r="M272" s="82"/>
      <c r="N272" s="82"/>
      <c r="O272" s="82"/>
    </row>
    <row r="273" spans="1:15" ht="15" customHeight="1">
      <c r="A273" s="218"/>
      <c r="B273" s="70">
        <v>40221</v>
      </c>
      <c r="C273" s="1" t="s">
        <v>351</v>
      </c>
      <c r="D273" s="169">
        <v>67</v>
      </c>
      <c r="E273" s="169">
        <v>80</v>
      </c>
      <c r="F273" s="1" t="s">
        <v>3</v>
      </c>
      <c r="G273" s="35"/>
      <c r="H273" s="93">
        <f t="shared" si="31"/>
      </c>
      <c r="I273" s="93" t="str">
        <f t="shared" si="32"/>
        <v> </v>
      </c>
      <c r="J273" s="228">
        <v>120</v>
      </c>
      <c r="K273" s="228">
        <v>130</v>
      </c>
      <c r="L273" s="140"/>
      <c r="M273" s="82"/>
      <c r="N273" s="82"/>
      <c r="O273" s="82"/>
    </row>
    <row r="274" spans="1:15" ht="15" customHeight="1">
      <c r="A274" s="218"/>
      <c r="B274" s="40">
        <v>40205</v>
      </c>
      <c r="C274" s="44" t="s">
        <v>129</v>
      </c>
      <c r="D274" s="169">
        <v>242</v>
      </c>
      <c r="E274" s="169">
        <v>290</v>
      </c>
      <c r="F274" s="158" t="s">
        <v>3</v>
      </c>
      <c r="G274" s="35"/>
      <c r="H274" s="93">
        <f t="shared" si="31"/>
      </c>
      <c r="I274" s="93" t="str">
        <f t="shared" si="32"/>
        <v> </v>
      </c>
      <c r="J274" s="229">
        <v>433</v>
      </c>
      <c r="K274" s="229">
        <v>460</v>
      </c>
      <c r="L274" s="140"/>
      <c r="M274" s="82"/>
      <c r="N274" s="82"/>
      <c r="O274" s="82"/>
    </row>
    <row r="275" spans="1:15" ht="15" customHeight="1">
      <c r="A275" s="218"/>
      <c r="B275" s="70">
        <v>40222</v>
      </c>
      <c r="C275" s="1" t="s">
        <v>352</v>
      </c>
      <c r="D275" s="104">
        <v>59</v>
      </c>
      <c r="E275" s="104">
        <v>71</v>
      </c>
      <c r="F275" s="1" t="s">
        <v>3</v>
      </c>
      <c r="G275" s="35"/>
      <c r="H275" s="93">
        <f t="shared" si="31"/>
      </c>
      <c r="I275" s="93" t="str">
        <f t="shared" si="32"/>
        <v> </v>
      </c>
      <c r="J275" s="228">
        <v>93</v>
      </c>
      <c r="K275" s="228">
        <v>110</v>
      </c>
      <c r="L275" s="143"/>
      <c r="M275" s="82"/>
      <c r="N275" s="82"/>
      <c r="O275" s="82"/>
    </row>
    <row r="276" spans="1:15" ht="15" customHeight="1">
      <c r="A276" s="218"/>
      <c r="B276" s="70">
        <v>40223</v>
      </c>
      <c r="C276" s="1" t="s">
        <v>353</v>
      </c>
      <c r="D276" s="169">
        <v>208</v>
      </c>
      <c r="E276" s="169">
        <v>249</v>
      </c>
      <c r="F276" s="1" t="s">
        <v>3</v>
      </c>
      <c r="G276" s="35"/>
      <c r="H276" s="93">
        <f t="shared" si="31"/>
      </c>
      <c r="I276" s="93" t="str">
        <f t="shared" si="32"/>
        <v> </v>
      </c>
      <c r="J276" s="228">
        <v>372</v>
      </c>
      <c r="K276" s="228">
        <v>400</v>
      </c>
      <c r="L276" s="143"/>
      <c r="M276" s="82"/>
      <c r="N276" s="82"/>
      <c r="O276" s="82"/>
    </row>
    <row r="277" spans="1:15" ht="15" customHeight="1">
      <c r="A277" s="218"/>
      <c r="B277" s="70">
        <v>40224</v>
      </c>
      <c r="C277" s="1" t="s">
        <v>354</v>
      </c>
      <c r="D277" s="169">
        <v>94</v>
      </c>
      <c r="E277" s="169">
        <v>112</v>
      </c>
      <c r="F277" s="1" t="s">
        <v>3</v>
      </c>
      <c r="G277" s="35"/>
      <c r="H277" s="93">
        <f t="shared" si="31"/>
      </c>
      <c r="I277" s="93" t="str">
        <f t="shared" si="32"/>
        <v> </v>
      </c>
      <c r="J277" s="228">
        <v>168</v>
      </c>
      <c r="K277" s="228">
        <v>185</v>
      </c>
      <c r="L277" s="143"/>
      <c r="M277" s="82"/>
      <c r="N277" s="82"/>
      <c r="O277" s="82"/>
    </row>
    <row r="278" spans="1:15" ht="15" customHeight="1">
      <c r="A278" s="219">
        <v>43871</v>
      </c>
      <c r="B278" s="70">
        <v>40225</v>
      </c>
      <c r="C278" s="1" t="s">
        <v>355</v>
      </c>
      <c r="D278" s="104">
        <v>58</v>
      </c>
      <c r="E278" s="104">
        <v>70</v>
      </c>
      <c r="F278" s="1" t="s">
        <v>3</v>
      </c>
      <c r="G278" s="35"/>
      <c r="H278" s="93">
        <f t="shared" si="31"/>
      </c>
      <c r="I278" s="93" t="str">
        <f t="shared" si="32"/>
        <v> </v>
      </c>
      <c r="J278" s="228">
        <v>99</v>
      </c>
      <c r="K278" s="228">
        <v>109</v>
      </c>
      <c r="L278" s="150"/>
      <c r="M278" s="82"/>
      <c r="N278" s="82"/>
      <c r="O278" s="82"/>
    </row>
    <row r="279" spans="1:15" ht="15" customHeight="1">
      <c r="A279" s="218"/>
      <c r="B279" s="70">
        <v>40226</v>
      </c>
      <c r="C279" s="1" t="s">
        <v>356</v>
      </c>
      <c r="D279" s="104">
        <v>37</v>
      </c>
      <c r="E279" s="104">
        <v>45</v>
      </c>
      <c r="F279" s="1" t="s">
        <v>3</v>
      </c>
      <c r="G279" s="35"/>
      <c r="H279" s="93">
        <f t="shared" si="31"/>
      </c>
      <c r="I279" s="93" t="str">
        <f t="shared" si="32"/>
        <v> </v>
      </c>
      <c r="J279" s="228">
        <v>61</v>
      </c>
      <c r="K279" s="228">
        <v>70</v>
      </c>
      <c r="L279" s="143"/>
      <c r="M279" s="82"/>
      <c r="N279" s="82"/>
      <c r="O279" s="82"/>
    </row>
    <row r="280" spans="1:15" ht="15" customHeight="1">
      <c r="A280" s="219">
        <v>43871</v>
      </c>
      <c r="B280" s="70">
        <v>40227</v>
      </c>
      <c r="C280" s="1" t="s">
        <v>249</v>
      </c>
      <c r="D280" s="169">
        <v>194</v>
      </c>
      <c r="E280" s="169">
        <v>232</v>
      </c>
      <c r="F280" s="1" t="s">
        <v>3</v>
      </c>
      <c r="G280" s="35"/>
      <c r="H280" s="93">
        <f t="shared" si="31"/>
      </c>
      <c r="I280" s="93" t="str">
        <f t="shared" si="32"/>
        <v> </v>
      </c>
      <c r="J280" s="228">
        <v>347</v>
      </c>
      <c r="K280" s="228">
        <v>370</v>
      </c>
      <c r="L280" s="143"/>
      <c r="M280" s="82"/>
      <c r="N280" s="82"/>
      <c r="O280" s="82"/>
    </row>
    <row r="281" spans="1:15" ht="15" customHeight="1">
      <c r="A281" s="218"/>
      <c r="B281" s="70">
        <v>40228</v>
      </c>
      <c r="C281" s="1" t="s">
        <v>357</v>
      </c>
      <c r="D281" s="169">
        <v>60</v>
      </c>
      <c r="E281" s="169">
        <v>72</v>
      </c>
      <c r="F281" s="1" t="s">
        <v>3</v>
      </c>
      <c r="G281" s="35"/>
      <c r="H281" s="93">
        <f t="shared" si="31"/>
      </c>
      <c r="I281" s="93" t="str">
        <f t="shared" si="32"/>
        <v> </v>
      </c>
      <c r="J281" s="228">
        <v>107</v>
      </c>
      <c r="K281" s="228">
        <v>120</v>
      </c>
      <c r="L281" s="143"/>
      <c r="M281" s="82"/>
      <c r="N281" s="82"/>
      <c r="O281" s="82"/>
    </row>
    <row r="282" spans="1:15" ht="15" customHeight="1">
      <c r="A282" s="218"/>
      <c r="B282" s="70">
        <v>40229</v>
      </c>
      <c r="C282" s="1" t="s">
        <v>250</v>
      </c>
      <c r="D282" s="169">
        <v>55</v>
      </c>
      <c r="E282" s="169">
        <v>66</v>
      </c>
      <c r="F282" s="1" t="s">
        <v>3</v>
      </c>
      <c r="G282" s="35"/>
      <c r="H282" s="93">
        <f t="shared" si="31"/>
      </c>
      <c r="I282" s="93" t="str">
        <f t="shared" si="32"/>
        <v> </v>
      </c>
      <c r="J282" s="228">
        <v>98</v>
      </c>
      <c r="K282" s="228">
        <v>110</v>
      </c>
      <c r="L282" s="143"/>
      <c r="M282" s="82"/>
      <c r="N282" s="82"/>
      <c r="O282" s="82"/>
    </row>
    <row r="283" spans="1:15" ht="15" customHeight="1">
      <c r="A283" s="218"/>
      <c r="B283" s="70">
        <v>40211</v>
      </c>
      <c r="C283" s="1" t="s">
        <v>358</v>
      </c>
      <c r="D283" s="169">
        <v>96</v>
      </c>
      <c r="E283" s="169">
        <v>115</v>
      </c>
      <c r="F283" s="1" t="s">
        <v>3</v>
      </c>
      <c r="G283" s="35"/>
      <c r="H283" s="93">
        <f t="shared" si="31"/>
      </c>
      <c r="I283" s="93" t="str">
        <f t="shared" si="32"/>
        <v> </v>
      </c>
      <c r="J283" s="228">
        <v>172</v>
      </c>
      <c r="K283" s="228">
        <v>180</v>
      </c>
      <c r="L283" s="143"/>
      <c r="M283" s="82"/>
      <c r="N283" s="82"/>
      <c r="O283" s="82"/>
    </row>
    <row r="284" spans="1:15" ht="15" customHeight="1">
      <c r="A284" s="218"/>
      <c r="B284" s="70">
        <v>40230</v>
      </c>
      <c r="C284" s="1" t="s">
        <v>359</v>
      </c>
      <c r="D284" s="169">
        <v>98</v>
      </c>
      <c r="E284" s="169">
        <v>117</v>
      </c>
      <c r="F284" s="1" t="s">
        <v>3</v>
      </c>
      <c r="G284" s="35"/>
      <c r="H284" s="93">
        <f t="shared" si="31"/>
      </c>
      <c r="I284" s="93" t="str">
        <f t="shared" si="32"/>
        <v> </v>
      </c>
      <c r="J284" s="228">
        <v>175</v>
      </c>
      <c r="K284" s="228">
        <v>190</v>
      </c>
      <c r="L284" s="143"/>
      <c r="M284" s="82"/>
      <c r="N284" s="82"/>
      <c r="O284" s="82"/>
    </row>
    <row r="285" spans="1:15" ht="15" customHeight="1">
      <c r="A285" s="218"/>
      <c r="B285" s="40">
        <v>40231</v>
      </c>
      <c r="C285" s="1" t="s">
        <v>360</v>
      </c>
      <c r="D285" s="104">
        <v>167</v>
      </c>
      <c r="E285" s="104">
        <v>201</v>
      </c>
      <c r="F285" s="1" t="s">
        <v>3</v>
      </c>
      <c r="G285" s="35"/>
      <c r="H285" s="93">
        <f t="shared" si="31"/>
      </c>
      <c r="I285" s="93" t="str">
        <f t="shared" si="32"/>
        <v> </v>
      </c>
      <c r="J285" s="228">
        <v>271</v>
      </c>
      <c r="K285" s="228">
        <v>299</v>
      </c>
      <c r="L285" s="143"/>
      <c r="M285" s="82"/>
      <c r="N285" s="82"/>
      <c r="O285" s="82"/>
    </row>
    <row r="286" spans="1:15" ht="15" customHeight="1">
      <c r="A286" s="218"/>
      <c r="B286" s="70">
        <v>40206</v>
      </c>
      <c r="C286" s="1" t="s">
        <v>247</v>
      </c>
      <c r="D286" s="169">
        <v>227</v>
      </c>
      <c r="E286" s="169">
        <v>272</v>
      </c>
      <c r="F286" s="1" t="s">
        <v>3</v>
      </c>
      <c r="G286" s="35"/>
      <c r="H286" s="93">
        <f t="shared" si="31"/>
      </c>
      <c r="I286" s="93" t="str">
        <f t="shared" si="32"/>
        <v> </v>
      </c>
      <c r="J286" s="228">
        <v>406</v>
      </c>
      <c r="K286" s="228">
        <v>425</v>
      </c>
      <c r="L286" s="143"/>
      <c r="M286" s="82"/>
      <c r="N286" s="82"/>
      <c r="O286" s="82"/>
    </row>
    <row r="287" spans="1:15" ht="15" customHeight="1">
      <c r="A287" s="219">
        <v>43871</v>
      </c>
      <c r="B287" s="70">
        <v>40207</v>
      </c>
      <c r="C287" s="1" t="s">
        <v>361</v>
      </c>
      <c r="D287" s="169">
        <v>116</v>
      </c>
      <c r="E287" s="169">
        <v>140</v>
      </c>
      <c r="F287" s="1" t="s">
        <v>3</v>
      </c>
      <c r="G287" s="35"/>
      <c r="H287" s="93">
        <f t="shared" si="31"/>
      </c>
      <c r="I287" s="93" t="str">
        <f t="shared" si="32"/>
        <v> </v>
      </c>
      <c r="J287" s="228">
        <v>209</v>
      </c>
      <c r="K287" s="228">
        <v>210</v>
      </c>
      <c r="L287" s="143"/>
      <c r="M287" s="82"/>
      <c r="N287" s="82"/>
      <c r="O287" s="82"/>
    </row>
    <row r="288" spans="1:15" ht="15" customHeight="1">
      <c r="A288" s="218"/>
      <c r="B288" s="155">
        <v>40368</v>
      </c>
      <c r="C288" s="170" t="s">
        <v>362</v>
      </c>
      <c r="D288" s="169">
        <v>78</v>
      </c>
      <c r="E288" s="169">
        <v>94</v>
      </c>
      <c r="F288" s="1" t="s">
        <v>3</v>
      </c>
      <c r="G288" s="35"/>
      <c r="H288" s="93">
        <f t="shared" si="31"/>
      </c>
      <c r="I288" s="93" t="str">
        <f t="shared" si="32"/>
        <v> </v>
      </c>
      <c r="J288" s="228">
        <v>140</v>
      </c>
      <c r="K288" s="228">
        <v>150</v>
      </c>
      <c r="L288" s="143"/>
      <c r="M288" s="82"/>
      <c r="N288" s="82"/>
      <c r="O288" s="82"/>
    </row>
    <row r="289" spans="1:15" ht="15" customHeight="1">
      <c r="A289" s="218"/>
      <c r="B289" s="70">
        <v>40232</v>
      </c>
      <c r="C289" s="1" t="s">
        <v>363</v>
      </c>
      <c r="D289" s="169">
        <v>109</v>
      </c>
      <c r="E289" s="169">
        <v>131</v>
      </c>
      <c r="F289" s="158" t="s">
        <v>3</v>
      </c>
      <c r="G289" s="35"/>
      <c r="H289" s="93">
        <f t="shared" si="31"/>
      </c>
      <c r="I289" s="93" t="str">
        <f t="shared" si="32"/>
        <v> </v>
      </c>
      <c r="J289" s="228">
        <v>196</v>
      </c>
      <c r="K289" s="228">
        <v>215</v>
      </c>
      <c r="L289" s="143"/>
      <c r="M289" s="82"/>
      <c r="N289" s="82"/>
      <c r="O289" s="82"/>
    </row>
    <row r="290" spans="1:15" ht="15" customHeight="1">
      <c r="A290" s="219">
        <v>43871</v>
      </c>
      <c r="B290" s="70">
        <v>40233</v>
      </c>
      <c r="C290" s="1" t="s">
        <v>364</v>
      </c>
      <c r="D290" s="169">
        <v>80</v>
      </c>
      <c r="E290" s="169">
        <v>95</v>
      </c>
      <c r="F290" s="158" t="s">
        <v>3</v>
      </c>
      <c r="G290" s="35"/>
      <c r="H290" s="93">
        <f t="shared" si="31"/>
      </c>
      <c r="I290" s="93" t="str">
        <f t="shared" si="32"/>
        <v> </v>
      </c>
      <c r="J290" s="228">
        <v>143</v>
      </c>
      <c r="K290" s="228">
        <v>160</v>
      </c>
      <c r="L290" s="143"/>
      <c r="M290" s="82"/>
      <c r="N290" s="82"/>
      <c r="O290" s="82"/>
    </row>
    <row r="291" spans="1:15" ht="15" customHeight="1">
      <c r="A291" s="218"/>
      <c r="B291" s="70">
        <v>40212</v>
      </c>
      <c r="C291" s="1" t="s">
        <v>248</v>
      </c>
      <c r="D291" s="169">
        <v>56</v>
      </c>
      <c r="E291" s="169">
        <v>67</v>
      </c>
      <c r="F291" s="158" t="s">
        <v>3</v>
      </c>
      <c r="G291" s="35"/>
      <c r="H291" s="93">
        <f t="shared" si="31"/>
      </c>
      <c r="I291" s="93" t="str">
        <f t="shared" si="32"/>
        <v> </v>
      </c>
      <c r="J291" s="228">
        <v>101</v>
      </c>
      <c r="K291" s="228">
        <v>110</v>
      </c>
      <c r="L291" s="143"/>
      <c r="M291" s="82"/>
      <c r="N291" s="82"/>
      <c r="O291" s="82"/>
    </row>
    <row r="292" spans="1:15" ht="15" customHeight="1">
      <c r="A292" s="219">
        <v>43871</v>
      </c>
      <c r="B292" s="70">
        <v>40208</v>
      </c>
      <c r="C292" s="1" t="s">
        <v>365</v>
      </c>
      <c r="D292" s="169">
        <v>41</v>
      </c>
      <c r="E292" s="169">
        <v>49</v>
      </c>
      <c r="F292" s="1" t="s">
        <v>3</v>
      </c>
      <c r="G292" s="35"/>
      <c r="H292" s="93">
        <f t="shared" si="31"/>
      </c>
      <c r="I292" s="93" t="str">
        <f t="shared" si="32"/>
        <v> </v>
      </c>
      <c r="J292" s="228">
        <v>84</v>
      </c>
      <c r="K292" s="228">
        <v>85</v>
      </c>
      <c r="L292" s="143"/>
      <c r="M292" s="82"/>
      <c r="N292" s="82"/>
      <c r="O292" s="82"/>
    </row>
    <row r="293" spans="1:15" ht="15" customHeight="1">
      <c r="A293" s="218"/>
      <c r="B293" s="70">
        <v>40213</v>
      </c>
      <c r="C293" s="1" t="s">
        <v>384</v>
      </c>
      <c r="D293" s="169">
        <v>110</v>
      </c>
      <c r="E293" s="169">
        <v>131</v>
      </c>
      <c r="F293" s="1" t="s">
        <v>3</v>
      </c>
      <c r="G293" s="35"/>
      <c r="H293" s="93">
        <f t="shared" si="31"/>
      </c>
      <c r="I293" s="93" t="str">
        <f t="shared" si="32"/>
        <v> </v>
      </c>
      <c r="J293" s="228">
        <v>196</v>
      </c>
      <c r="K293" s="228">
        <v>210</v>
      </c>
      <c r="L293" s="143"/>
      <c r="M293" s="82"/>
      <c r="N293" s="82"/>
      <c r="O293" s="82"/>
    </row>
    <row r="294" spans="1:15" ht="15" customHeight="1">
      <c r="A294" s="218"/>
      <c r="B294" s="70">
        <v>40214</v>
      </c>
      <c r="C294" s="1" t="s">
        <v>366</v>
      </c>
      <c r="D294" s="182">
        <v>87</v>
      </c>
      <c r="E294" s="182">
        <v>105</v>
      </c>
      <c r="F294" s="1" t="s">
        <v>3</v>
      </c>
      <c r="G294" s="35"/>
      <c r="H294" s="93">
        <f t="shared" si="31"/>
      </c>
      <c r="I294" s="93" t="str">
        <f t="shared" si="32"/>
        <v> </v>
      </c>
      <c r="J294" s="228">
        <v>157</v>
      </c>
      <c r="K294" s="228">
        <v>165</v>
      </c>
      <c r="L294" s="143"/>
      <c r="M294" s="82"/>
      <c r="N294" s="82"/>
      <c r="O294" s="82"/>
    </row>
    <row r="295" spans="1:15" ht="15" customHeight="1">
      <c r="A295" s="218"/>
      <c r="B295" s="70">
        <v>40234</v>
      </c>
      <c r="C295" s="1" t="s">
        <v>367</v>
      </c>
      <c r="D295" s="169">
        <v>135</v>
      </c>
      <c r="E295" s="169">
        <v>162</v>
      </c>
      <c r="F295" s="1" t="s">
        <v>3</v>
      </c>
      <c r="G295" s="35"/>
      <c r="H295" s="93">
        <f t="shared" si="31"/>
      </c>
      <c r="I295" s="93" t="str">
        <f t="shared" si="32"/>
        <v> </v>
      </c>
      <c r="J295" s="228">
        <v>243</v>
      </c>
      <c r="K295" s="228">
        <v>260</v>
      </c>
      <c r="L295" s="143"/>
      <c r="M295" s="82"/>
      <c r="N295" s="82"/>
      <c r="O295" s="82"/>
    </row>
    <row r="296" spans="1:15" ht="15" customHeight="1">
      <c r="A296" s="218"/>
      <c r="B296" s="70">
        <v>40209</v>
      </c>
      <c r="C296" s="1" t="s">
        <v>368</v>
      </c>
      <c r="D296" s="169">
        <v>173</v>
      </c>
      <c r="E296" s="169">
        <v>207</v>
      </c>
      <c r="F296" s="1" t="s">
        <v>3</v>
      </c>
      <c r="G296" s="35"/>
      <c r="H296" s="93">
        <f t="shared" si="31"/>
      </c>
      <c r="I296" s="93" t="str">
        <f t="shared" si="32"/>
        <v> </v>
      </c>
      <c r="J296" s="228">
        <v>310</v>
      </c>
      <c r="K296" s="228">
        <v>335</v>
      </c>
      <c r="L296" s="143"/>
      <c r="M296" s="82"/>
      <c r="N296" s="82"/>
      <c r="O296" s="82"/>
    </row>
    <row r="297" spans="1:15" ht="15" customHeight="1">
      <c r="A297" s="218"/>
      <c r="B297" s="70">
        <v>40235</v>
      </c>
      <c r="C297" s="1" t="s">
        <v>369</v>
      </c>
      <c r="D297" s="104">
        <v>45</v>
      </c>
      <c r="E297" s="104">
        <v>54</v>
      </c>
      <c r="F297" s="1" t="s">
        <v>3</v>
      </c>
      <c r="G297" s="35"/>
      <c r="H297" s="93">
        <f t="shared" si="31"/>
      </c>
      <c r="I297" s="93" t="str">
        <f t="shared" si="32"/>
        <v> </v>
      </c>
      <c r="J297" s="228">
        <v>75</v>
      </c>
      <c r="K297" s="228">
        <v>85</v>
      </c>
      <c r="L297" s="143"/>
      <c r="M297" s="82"/>
      <c r="N297" s="82"/>
      <c r="O297" s="82"/>
    </row>
    <row r="298" spans="1:15" ht="15" customHeight="1">
      <c r="A298" s="218"/>
      <c r="B298" s="70">
        <v>40215</v>
      </c>
      <c r="C298" s="1" t="s">
        <v>370</v>
      </c>
      <c r="D298" s="169">
        <v>87</v>
      </c>
      <c r="E298" s="169">
        <v>105</v>
      </c>
      <c r="F298" s="1" t="s">
        <v>3</v>
      </c>
      <c r="G298" s="35"/>
      <c r="H298" s="93">
        <f t="shared" si="31"/>
      </c>
      <c r="I298" s="93" t="str">
        <f t="shared" si="32"/>
        <v> </v>
      </c>
      <c r="J298" s="228">
        <v>156</v>
      </c>
      <c r="K298" s="228">
        <v>165</v>
      </c>
      <c r="L298" s="143"/>
      <c r="M298" s="82"/>
      <c r="N298" s="82"/>
      <c r="O298" s="82"/>
    </row>
    <row r="299" spans="1:15" ht="15" customHeight="1">
      <c r="A299" s="218"/>
      <c r="B299" s="70">
        <v>40236</v>
      </c>
      <c r="C299" s="1" t="s">
        <v>371</v>
      </c>
      <c r="D299" s="169">
        <v>39</v>
      </c>
      <c r="E299" s="169">
        <v>47</v>
      </c>
      <c r="F299" s="1" t="s">
        <v>3</v>
      </c>
      <c r="G299" s="35"/>
      <c r="H299" s="93">
        <f t="shared" si="31"/>
      </c>
      <c r="I299" s="93" t="str">
        <f t="shared" si="32"/>
        <v> </v>
      </c>
      <c r="J299" s="228">
        <v>70</v>
      </c>
      <c r="K299" s="228">
        <v>80</v>
      </c>
      <c r="L299" s="143"/>
      <c r="M299" s="82"/>
      <c r="N299" s="82"/>
      <c r="O299" s="82"/>
    </row>
    <row r="300" spans="1:15" ht="15" customHeight="1">
      <c r="A300" s="218"/>
      <c r="B300" s="70">
        <v>40237</v>
      </c>
      <c r="C300" s="1" t="s">
        <v>372</v>
      </c>
      <c r="D300" s="169">
        <v>61</v>
      </c>
      <c r="E300" s="169">
        <v>73</v>
      </c>
      <c r="F300" s="1" t="s">
        <v>3</v>
      </c>
      <c r="G300" s="35"/>
      <c r="H300" s="93">
        <f t="shared" si="31"/>
      </c>
      <c r="I300" s="93" t="str">
        <f t="shared" si="32"/>
        <v> </v>
      </c>
      <c r="J300" s="228">
        <v>109</v>
      </c>
      <c r="K300" s="228">
        <v>120</v>
      </c>
      <c r="L300" s="143"/>
      <c r="M300" s="82"/>
      <c r="N300" s="82"/>
      <c r="O300" s="82"/>
    </row>
    <row r="301" spans="1:15" ht="15" customHeight="1">
      <c r="A301" s="218"/>
      <c r="B301" s="70">
        <v>40216</v>
      </c>
      <c r="C301" s="1" t="s">
        <v>373</v>
      </c>
      <c r="D301" s="169">
        <v>75</v>
      </c>
      <c r="E301" s="169">
        <v>90</v>
      </c>
      <c r="F301" s="1" t="s">
        <v>3</v>
      </c>
      <c r="G301" s="35"/>
      <c r="H301" s="93">
        <f t="shared" si="31"/>
      </c>
      <c r="I301" s="93" t="str">
        <f t="shared" si="32"/>
        <v> </v>
      </c>
      <c r="J301" s="228">
        <v>135</v>
      </c>
      <c r="K301" s="228">
        <v>150</v>
      </c>
      <c r="L301" s="143"/>
      <c r="M301" s="82"/>
      <c r="N301" s="82"/>
      <c r="O301" s="82"/>
    </row>
    <row r="302" spans="1:15" ht="15" customHeight="1">
      <c r="A302" s="218"/>
      <c r="B302" s="70">
        <v>40217</v>
      </c>
      <c r="C302" s="1" t="s">
        <v>374</v>
      </c>
      <c r="D302" s="169">
        <v>54</v>
      </c>
      <c r="E302" s="169">
        <v>64</v>
      </c>
      <c r="F302" s="1" t="s">
        <v>3</v>
      </c>
      <c r="G302" s="35"/>
      <c r="H302" s="93">
        <f t="shared" si="31"/>
      </c>
      <c r="I302" s="93" t="str">
        <f t="shared" si="32"/>
        <v> </v>
      </c>
      <c r="J302" s="228">
        <v>96</v>
      </c>
      <c r="K302" s="228">
        <v>105</v>
      </c>
      <c r="L302" s="143"/>
      <c r="M302" s="82"/>
      <c r="N302" s="82"/>
      <c r="O302" s="82"/>
    </row>
    <row r="303" spans="1:15" ht="15" customHeight="1">
      <c r="A303" s="218"/>
      <c r="B303" s="70">
        <v>40210</v>
      </c>
      <c r="C303" s="1" t="s">
        <v>375</v>
      </c>
      <c r="D303" s="169">
        <v>118</v>
      </c>
      <c r="E303" s="169">
        <v>142</v>
      </c>
      <c r="F303" s="1" t="s">
        <v>3</v>
      </c>
      <c r="G303" s="35"/>
      <c r="H303" s="93">
        <f t="shared" si="31"/>
      </c>
      <c r="I303" s="93" t="str">
        <f t="shared" si="32"/>
        <v> </v>
      </c>
      <c r="J303" s="228">
        <v>212</v>
      </c>
      <c r="K303" s="228">
        <v>220</v>
      </c>
      <c r="L303" s="143"/>
      <c r="M303" s="82"/>
      <c r="N303" s="82"/>
      <c r="O303" s="82"/>
    </row>
    <row r="304" spans="1:15" ht="15" customHeight="1">
      <c r="A304" s="218"/>
      <c r="C304" s="8"/>
      <c r="D304" s="92"/>
      <c r="E304" s="92"/>
      <c r="F304" s="8"/>
      <c r="G304" s="8"/>
      <c r="H304" s="8"/>
      <c r="I304" s="92"/>
      <c r="J304" s="243"/>
      <c r="K304" s="243"/>
      <c r="L304" s="143"/>
      <c r="M304" s="82"/>
      <c r="N304" s="82"/>
      <c r="O304" s="82"/>
    </row>
    <row r="305" spans="1:15" ht="15" customHeight="1">
      <c r="A305" s="218"/>
      <c r="B305" s="77"/>
      <c r="C305" s="43" t="s">
        <v>38</v>
      </c>
      <c r="D305" s="103"/>
      <c r="E305" s="103"/>
      <c r="F305" s="160"/>
      <c r="G305" s="12"/>
      <c r="H305" s="164"/>
      <c r="I305" s="130"/>
      <c r="J305" s="251"/>
      <c r="K305" s="239"/>
      <c r="L305" s="143"/>
      <c r="M305" s="82"/>
      <c r="N305" s="82"/>
      <c r="O305" s="82"/>
    </row>
    <row r="306" spans="1:15" ht="15" customHeight="1">
      <c r="A306" s="218"/>
      <c r="B306" s="70">
        <v>40196</v>
      </c>
      <c r="C306" s="1" t="s">
        <v>244</v>
      </c>
      <c r="D306" s="169">
        <v>68</v>
      </c>
      <c r="E306" s="169">
        <v>81</v>
      </c>
      <c r="F306" s="158" t="s">
        <v>3</v>
      </c>
      <c r="G306" s="35"/>
      <c r="H306" s="93">
        <f aca="true" t="shared" si="33" ref="H306:H318">IF(G306=0,"",IF($M$51+$O$38&lt;$M$59,ROUND(E306*(1-$N$38/100-$O$36/$M$51),2),ROUND(D306*(1-$N$38/100-$O$36/$M$50),2)))</f>
      </c>
      <c r="I306" s="93" t="str">
        <f aca="true" t="shared" si="34" ref="I306:I318">IF(G306=0," ",G306*H306)</f>
        <v> </v>
      </c>
      <c r="J306" s="228">
        <v>121</v>
      </c>
      <c r="K306" s="228">
        <v>130</v>
      </c>
      <c r="L306" s="143"/>
      <c r="M306" s="82"/>
      <c r="N306" s="82"/>
      <c r="O306" s="82"/>
    </row>
    <row r="307" spans="1:15" ht="15" customHeight="1">
      <c r="A307" s="218"/>
      <c r="B307" s="40">
        <v>40197</v>
      </c>
      <c r="C307" s="1" t="s">
        <v>245</v>
      </c>
      <c r="D307" s="169">
        <v>83</v>
      </c>
      <c r="E307" s="169">
        <v>100</v>
      </c>
      <c r="F307" s="1" t="s">
        <v>3</v>
      </c>
      <c r="G307" s="35"/>
      <c r="H307" s="93">
        <f t="shared" si="33"/>
      </c>
      <c r="I307" s="93" t="str">
        <f t="shared" si="34"/>
        <v> </v>
      </c>
      <c r="J307" s="228">
        <v>150</v>
      </c>
      <c r="K307" s="228">
        <v>160</v>
      </c>
      <c r="L307" s="143"/>
      <c r="M307" s="82"/>
      <c r="N307" s="82"/>
      <c r="O307" s="82"/>
    </row>
    <row r="308" spans="1:15" ht="15" customHeight="1">
      <c r="A308" s="218"/>
      <c r="B308" s="40">
        <v>40198</v>
      </c>
      <c r="C308" s="44" t="s">
        <v>132</v>
      </c>
      <c r="D308" s="169">
        <v>69</v>
      </c>
      <c r="E308" s="169">
        <v>83</v>
      </c>
      <c r="F308" s="158" t="s">
        <v>3</v>
      </c>
      <c r="G308" s="35"/>
      <c r="H308" s="93">
        <f t="shared" si="33"/>
      </c>
      <c r="I308" s="93" t="str">
        <f t="shared" si="34"/>
        <v> </v>
      </c>
      <c r="J308" s="229">
        <v>124</v>
      </c>
      <c r="K308" s="229">
        <v>135</v>
      </c>
      <c r="L308" s="143"/>
      <c r="M308" s="82"/>
      <c r="N308" s="82"/>
      <c r="O308" s="82"/>
    </row>
    <row r="309" spans="1:15" ht="15" customHeight="1">
      <c r="A309" s="218"/>
      <c r="B309" s="40">
        <v>40462</v>
      </c>
      <c r="C309" s="152" t="s">
        <v>305</v>
      </c>
      <c r="D309" s="169">
        <v>56</v>
      </c>
      <c r="E309" s="169">
        <v>67</v>
      </c>
      <c r="F309" s="158" t="s">
        <v>3</v>
      </c>
      <c r="G309" s="35"/>
      <c r="H309" s="93">
        <f t="shared" si="33"/>
      </c>
      <c r="I309" s="93" t="str">
        <f t="shared" si="34"/>
        <v> </v>
      </c>
      <c r="J309" s="228">
        <v>100</v>
      </c>
      <c r="K309" s="228">
        <v>110</v>
      </c>
      <c r="L309" s="143"/>
      <c r="M309" s="82"/>
      <c r="N309" s="82"/>
      <c r="O309" s="82"/>
    </row>
    <row r="310" spans="1:15" ht="15" customHeight="1">
      <c r="A310" s="218"/>
      <c r="B310" s="40">
        <v>40203</v>
      </c>
      <c r="C310" s="44" t="s">
        <v>130</v>
      </c>
      <c r="D310" s="169">
        <v>69</v>
      </c>
      <c r="E310" s="169">
        <v>83</v>
      </c>
      <c r="F310" s="158" t="s">
        <v>3</v>
      </c>
      <c r="G310" s="35"/>
      <c r="H310" s="93">
        <f t="shared" si="33"/>
      </c>
      <c r="I310" s="93" t="str">
        <f t="shared" si="34"/>
        <v> </v>
      </c>
      <c r="J310" s="229">
        <v>124</v>
      </c>
      <c r="K310" s="229">
        <v>135</v>
      </c>
      <c r="L310" s="143"/>
      <c r="M310" s="82"/>
      <c r="N310" s="82"/>
      <c r="O310" s="82"/>
    </row>
    <row r="311" spans="1:15" ht="15" customHeight="1">
      <c r="A311" s="218"/>
      <c r="B311" s="40">
        <v>40199</v>
      </c>
      <c r="C311" s="44" t="s">
        <v>133</v>
      </c>
      <c r="D311" s="169">
        <v>78</v>
      </c>
      <c r="E311" s="169">
        <v>93</v>
      </c>
      <c r="F311" s="158" t="s">
        <v>3</v>
      </c>
      <c r="G311" s="35"/>
      <c r="H311" s="93">
        <f t="shared" si="33"/>
      </c>
      <c r="I311" s="93" t="str">
        <f t="shared" si="34"/>
        <v> </v>
      </c>
      <c r="J311" s="229">
        <v>139</v>
      </c>
      <c r="K311" s="229">
        <v>155</v>
      </c>
      <c r="L311" s="140"/>
      <c r="M311" s="82"/>
      <c r="N311" s="82"/>
      <c r="O311" s="82"/>
    </row>
    <row r="312" spans="1:15" ht="15" customHeight="1">
      <c r="A312" s="218"/>
      <c r="B312" s="40">
        <v>40200</v>
      </c>
      <c r="C312" s="44" t="s">
        <v>134</v>
      </c>
      <c r="D312" s="169">
        <v>80</v>
      </c>
      <c r="E312" s="169">
        <v>97</v>
      </c>
      <c r="F312" s="158" t="s">
        <v>3</v>
      </c>
      <c r="G312" s="35"/>
      <c r="H312" s="93">
        <f t="shared" si="33"/>
      </c>
      <c r="I312" s="93" t="str">
        <f t="shared" si="34"/>
        <v> </v>
      </c>
      <c r="J312" s="229">
        <v>144</v>
      </c>
      <c r="K312" s="229">
        <v>155</v>
      </c>
      <c r="L312" s="140"/>
      <c r="M312" s="82"/>
      <c r="N312" s="82"/>
      <c r="O312" s="82"/>
    </row>
    <row r="313" spans="1:15" ht="15" customHeight="1">
      <c r="A313" s="218"/>
      <c r="B313" s="70">
        <v>40201</v>
      </c>
      <c r="C313" s="1" t="s">
        <v>246</v>
      </c>
      <c r="D313" s="169">
        <v>78</v>
      </c>
      <c r="E313" s="169">
        <v>93</v>
      </c>
      <c r="F313" s="49" t="s">
        <v>3</v>
      </c>
      <c r="G313" s="35"/>
      <c r="H313" s="93">
        <f t="shared" si="33"/>
      </c>
      <c r="I313" s="93" t="str">
        <f t="shared" si="34"/>
        <v> </v>
      </c>
      <c r="J313" s="228">
        <v>139</v>
      </c>
      <c r="K313" s="228">
        <v>155</v>
      </c>
      <c r="L313" s="140"/>
      <c r="M313" s="82"/>
      <c r="N313" s="82"/>
      <c r="O313" s="82"/>
    </row>
    <row r="314" spans="1:15" ht="16.5" customHeight="1">
      <c r="A314" s="218"/>
      <c r="B314" s="70">
        <v>40461</v>
      </c>
      <c r="C314" s="152" t="s">
        <v>304</v>
      </c>
      <c r="D314" s="169">
        <v>67</v>
      </c>
      <c r="E314" s="169">
        <v>80</v>
      </c>
      <c r="F314" s="49" t="s">
        <v>3</v>
      </c>
      <c r="G314" s="35"/>
      <c r="H314" s="93">
        <f t="shared" si="33"/>
      </c>
      <c r="I314" s="93" t="str">
        <f t="shared" si="34"/>
        <v> </v>
      </c>
      <c r="J314" s="228">
        <v>120</v>
      </c>
      <c r="K314" s="228">
        <v>130</v>
      </c>
      <c r="L314" s="140"/>
      <c r="M314" s="82"/>
      <c r="N314" s="82"/>
      <c r="O314" s="82"/>
    </row>
    <row r="315" spans="1:15" s="47" customFormat="1" ht="15" customHeight="1">
      <c r="A315" s="218"/>
      <c r="B315" s="40">
        <v>40202</v>
      </c>
      <c r="C315" s="44" t="s">
        <v>126</v>
      </c>
      <c r="D315" s="169">
        <v>83</v>
      </c>
      <c r="E315" s="169">
        <v>100</v>
      </c>
      <c r="F315" s="49" t="s">
        <v>3</v>
      </c>
      <c r="G315" s="35"/>
      <c r="H315" s="93">
        <f t="shared" si="33"/>
      </c>
      <c r="I315" s="93" t="str">
        <f t="shared" si="34"/>
        <v> </v>
      </c>
      <c r="J315" s="229">
        <v>148</v>
      </c>
      <c r="K315" s="229">
        <v>165</v>
      </c>
      <c r="L315" s="143"/>
      <c r="M315" s="82"/>
      <c r="N315" s="82"/>
      <c r="O315" s="82"/>
    </row>
    <row r="316" spans="1:15" ht="15" customHeight="1">
      <c r="A316" s="218"/>
      <c r="B316" s="40">
        <v>40463</v>
      </c>
      <c r="C316" s="173" t="s">
        <v>306</v>
      </c>
      <c r="D316" s="169">
        <v>49</v>
      </c>
      <c r="E316" s="169">
        <v>59</v>
      </c>
      <c r="F316" s="158" t="s">
        <v>3</v>
      </c>
      <c r="G316" s="35"/>
      <c r="H316" s="93">
        <f t="shared" si="33"/>
      </c>
      <c r="I316" s="93" t="str">
        <f t="shared" si="34"/>
        <v> </v>
      </c>
      <c r="J316" s="229">
        <v>93</v>
      </c>
      <c r="K316" s="229">
        <v>100</v>
      </c>
      <c r="L316" s="143"/>
      <c r="M316" s="82"/>
      <c r="N316" s="82"/>
      <c r="O316" s="82"/>
    </row>
    <row r="317" spans="1:15" ht="15" customHeight="1">
      <c r="A317" s="218"/>
      <c r="B317" s="70">
        <v>40204</v>
      </c>
      <c r="C317" s="70" t="s">
        <v>376</v>
      </c>
      <c r="D317" s="169">
        <v>78</v>
      </c>
      <c r="E317" s="169">
        <v>93</v>
      </c>
      <c r="F317" s="158" t="s">
        <v>3</v>
      </c>
      <c r="G317" s="35"/>
      <c r="H317" s="93">
        <f>IF(G317=0,"",IF($M$51+$O$38&lt;$M$59,ROUND(E317*(1-$N$38/100-$O$36/$M$51),2),ROUND(D317*(1-$N$38/100-$O$36/$M$50),2)))</f>
      </c>
      <c r="I317" s="93" t="str">
        <f>IF(G317=0," ",G317*H317)</f>
        <v> </v>
      </c>
      <c r="J317" s="228">
        <v>139</v>
      </c>
      <c r="K317" s="228">
        <v>155</v>
      </c>
      <c r="L317" s="143"/>
      <c r="M317" s="82"/>
      <c r="N317" s="82"/>
      <c r="O317" s="82"/>
    </row>
    <row r="318" spans="1:15" ht="15" customHeight="1">
      <c r="A318" s="218"/>
      <c r="B318" s="70">
        <v>40483</v>
      </c>
      <c r="C318" s="177" t="s">
        <v>377</v>
      </c>
      <c r="D318" s="169">
        <v>52</v>
      </c>
      <c r="E318" s="169">
        <v>63</v>
      </c>
      <c r="F318" s="158" t="s">
        <v>3</v>
      </c>
      <c r="G318" s="35"/>
      <c r="H318" s="93">
        <f t="shared" si="33"/>
      </c>
      <c r="I318" s="93" t="str">
        <f t="shared" si="34"/>
        <v> </v>
      </c>
      <c r="J318" s="228">
        <v>99</v>
      </c>
      <c r="K318" s="228">
        <v>105</v>
      </c>
      <c r="L318" s="143"/>
      <c r="M318" s="82"/>
      <c r="N318" s="82"/>
      <c r="O318" s="82"/>
    </row>
    <row r="319" spans="1:15" s="47" customFormat="1" ht="15" customHeight="1">
      <c r="A319" s="218"/>
      <c r="B319" s="72"/>
      <c r="C319" s="8"/>
      <c r="D319" s="105"/>
      <c r="E319" s="105"/>
      <c r="F319" s="8"/>
      <c r="G319" s="8"/>
      <c r="H319" s="8"/>
      <c r="I319" s="92"/>
      <c r="J319" s="243"/>
      <c r="K319" s="243"/>
      <c r="L319" s="143"/>
      <c r="M319" s="82"/>
      <c r="N319" s="82"/>
      <c r="O319" s="82"/>
    </row>
    <row r="320" spans="1:15" s="47" customFormat="1" ht="15" customHeight="1">
      <c r="A320" s="218"/>
      <c r="B320" s="72"/>
      <c r="C320" s="19" t="s">
        <v>299</v>
      </c>
      <c r="D320" s="108"/>
      <c r="E320" s="108"/>
      <c r="F320" s="161"/>
      <c r="G320" s="42"/>
      <c r="H320" s="164"/>
      <c r="I320" s="130"/>
      <c r="J320" s="252"/>
      <c r="K320" s="239"/>
      <c r="L320" s="143"/>
      <c r="M320" s="82"/>
      <c r="N320" s="82"/>
      <c r="O320" s="82"/>
    </row>
    <row r="321" spans="1:15" s="47" customFormat="1" ht="15" customHeight="1">
      <c r="A321" s="218"/>
      <c r="B321" s="72"/>
      <c r="C321" s="56" t="s">
        <v>300</v>
      </c>
      <c r="D321" s="108"/>
      <c r="E321" s="108"/>
      <c r="F321" s="161"/>
      <c r="G321" s="42"/>
      <c r="H321" s="164"/>
      <c r="I321" s="130"/>
      <c r="J321" s="238"/>
      <c r="K321" s="239"/>
      <c r="L321" s="143"/>
      <c r="M321" s="82"/>
      <c r="N321" s="82"/>
      <c r="O321" s="82"/>
    </row>
    <row r="322" spans="1:15" s="47" customFormat="1" ht="15" customHeight="1">
      <c r="A322" s="218"/>
      <c r="B322" s="70">
        <v>40001</v>
      </c>
      <c r="C322" s="1" t="s">
        <v>172</v>
      </c>
      <c r="D322" s="169">
        <v>48</v>
      </c>
      <c r="E322" s="169">
        <v>57</v>
      </c>
      <c r="F322" s="18" t="s">
        <v>3</v>
      </c>
      <c r="G322" s="35"/>
      <c r="H322" s="93">
        <f>IF(G322=0,"",IF($M$51+$O$38&lt;$M$59,ROUND(E322*(1-$N$38/100-$O$36/$M$51),2),ROUND(D322*(1-$N$38/100-$O$36/$M$50),2)))</f>
      </c>
      <c r="I322" s="93" t="str">
        <f>IF(G322=0," ",G322*H322)</f>
        <v> </v>
      </c>
      <c r="J322" s="228">
        <v>89</v>
      </c>
      <c r="K322" s="228">
        <v>100</v>
      </c>
      <c r="L322" s="143"/>
      <c r="M322" s="82"/>
      <c r="N322" s="82"/>
      <c r="O322" s="82"/>
    </row>
    <row r="323" spans="1:15" s="47" customFormat="1" ht="15" customHeight="1">
      <c r="A323" s="218"/>
      <c r="B323" s="70">
        <v>40002</v>
      </c>
      <c r="C323" s="1" t="s">
        <v>173</v>
      </c>
      <c r="D323" s="169">
        <v>49</v>
      </c>
      <c r="E323" s="169">
        <v>59</v>
      </c>
      <c r="F323" s="18" t="s">
        <v>3</v>
      </c>
      <c r="G323" s="35"/>
      <c r="H323" s="93">
        <f>IF(G323=0,"",IF($M$51+$O$38&lt;$M$59,ROUND(E323*(1-$N$38/100-$O$36/$M$51),2),ROUND(D323*(1-$N$38/100-$O$36/$M$50),2)))</f>
      </c>
      <c r="I323" s="93" t="str">
        <f>IF(G323=0," ",G323*H323)</f>
        <v> </v>
      </c>
      <c r="J323" s="228">
        <v>88</v>
      </c>
      <c r="K323" s="228">
        <v>100</v>
      </c>
      <c r="L323" s="143"/>
      <c r="M323" s="82"/>
      <c r="N323" s="82"/>
      <c r="O323" s="82"/>
    </row>
    <row r="324" spans="1:15" s="47" customFormat="1" ht="15" customHeight="1">
      <c r="A324" s="218"/>
      <c r="B324" s="72"/>
      <c r="C324" s="56" t="s">
        <v>303</v>
      </c>
      <c r="D324" s="108"/>
      <c r="E324" s="108"/>
      <c r="F324" s="161"/>
      <c r="G324" s="42"/>
      <c r="H324" s="164"/>
      <c r="I324" s="130"/>
      <c r="J324" s="238"/>
      <c r="K324" s="238"/>
      <c r="L324" s="143"/>
      <c r="M324" s="82"/>
      <c r="N324" s="82"/>
      <c r="O324" s="82"/>
    </row>
    <row r="325" spans="1:15" s="47" customFormat="1" ht="15" customHeight="1">
      <c r="A325" s="218"/>
      <c r="B325" s="70">
        <v>40407</v>
      </c>
      <c r="C325" s="170" t="s">
        <v>259</v>
      </c>
      <c r="D325" s="169">
        <v>74</v>
      </c>
      <c r="E325" s="169">
        <v>89</v>
      </c>
      <c r="F325" s="1" t="s">
        <v>3</v>
      </c>
      <c r="G325" s="35"/>
      <c r="H325" s="93">
        <f aca="true" t="shared" si="35" ref="H325:H334">IF(G325=0,"",IF($M$51+$O$38&lt;$M$59,ROUND(E325*(1-$N$38/100-$O$36/$M$51),2),ROUND(D325*(1-$N$38/100-$O$36/$M$50),2)))</f>
      </c>
      <c r="I325" s="93" t="str">
        <f>IF(G325=0," ",G325*H325)</f>
        <v> </v>
      </c>
      <c r="J325" s="228">
        <v>133</v>
      </c>
      <c r="K325" s="228">
        <v>145</v>
      </c>
      <c r="L325" s="143"/>
      <c r="M325" s="82"/>
      <c r="N325" s="82"/>
      <c r="O325" s="82"/>
    </row>
    <row r="326" spans="1:15" s="47" customFormat="1" ht="15" customHeight="1">
      <c r="A326" s="218"/>
      <c r="B326" s="70">
        <v>40408</v>
      </c>
      <c r="C326" s="170" t="s">
        <v>260</v>
      </c>
      <c r="D326" s="169">
        <v>64</v>
      </c>
      <c r="E326" s="169">
        <v>77</v>
      </c>
      <c r="F326" s="18" t="s">
        <v>3</v>
      </c>
      <c r="G326" s="35"/>
      <c r="H326" s="93">
        <f t="shared" si="35"/>
      </c>
      <c r="I326" s="93" t="str">
        <f>IF(G326=0," ",G326*H326)</f>
        <v> </v>
      </c>
      <c r="J326" s="228">
        <v>115</v>
      </c>
      <c r="K326" s="228">
        <v>125</v>
      </c>
      <c r="L326" s="143"/>
      <c r="M326" s="82"/>
      <c r="N326" s="82"/>
      <c r="O326" s="82"/>
    </row>
    <row r="327" spans="1:15" s="47" customFormat="1" ht="15" customHeight="1">
      <c r="A327" s="218"/>
      <c r="B327" s="72"/>
      <c r="C327" s="8"/>
      <c r="D327" s="105"/>
      <c r="E327" s="105"/>
      <c r="F327" s="8"/>
      <c r="G327" s="8"/>
      <c r="H327" s="8"/>
      <c r="I327" s="92"/>
      <c r="J327" s="243"/>
      <c r="K327" s="243"/>
      <c r="L327" s="143"/>
      <c r="M327" s="82"/>
      <c r="N327" s="82"/>
      <c r="O327" s="82"/>
    </row>
    <row r="328" spans="1:15" ht="15" customHeight="1">
      <c r="A328" s="218"/>
      <c r="C328" s="56" t="s">
        <v>163</v>
      </c>
      <c r="D328" s="108"/>
      <c r="E328" s="108"/>
      <c r="F328" s="161"/>
      <c r="G328" s="42"/>
      <c r="H328" s="164"/>
      <c r="I328" s="130"/>
      <c r="J328" s="238"/>
      <c r="K328" s="239"/>
      <c r="L328" s="143"/>
      <c r="M328" s="82"/>
      <c r="N328" s="82"/>
      <c r="O328" s="82"/>
    </row>
    <row r="329" spans="1:15" ht="15" customHeight="1">
      <c r="A329" s="266" t="s">
        <v>385</v>
      </c>
      <c r="B329" s="70">
        <v>40102</v>
      </c>
      <c r="C329" s="1" t="s">
        <v>208</v>
      </c>
      <c r="D329" s="104">
        <v>68</v>
      </c>
      <c r="E329" s="104">
        <v>82</v>
      </c>
      <c r="F329" s="1" t="s">
        <v>3</v>
      </c>
      <c r="G329" s="35"/>
      <c r="H329" s="93">
        <f t="shared" si="35"/>
      </c>
      <c r="I329" s="93" t="str">
        <f aca="true" t="shared" si="36" ref="I329:I334">IF(G329=0," ",G329*H329)</f>
        <v> </v>
      </c>
      <c r="J329" s="228">
        <v>140</v>
      </c>
      <c r="K329" s="228">
        <v>140</v>
      </c>
      <c r="L329" s="143"/>
      <c r="M329" s="82"/>
      <c r="N329" s="82"/>
      <c r="O329" s="82"/>
    </row>
    <row r="330" spans="1:15" ht="15" customHeight="1">
      <c r="A330" s="218"/>
      <c r="B330" s="70">
        <v>40104</v>
      </c>
      <c r="C330" s="1" t="s">
        <v>123</v>
      </c>
      <c r="D330" s="104">
        <v>80</v>
      </c>
      <c r="E330" s="104">
        <v>96</v>
      </c>
      <c r="F330" s="1" t="s">
        <v>3</v>
      </c>
      <c r="G330" s="35"/>
      <c r="H330" s="93">
        <f t="shared" si="35"/>
      </c>
      <c r="I330" s="93" t="str">
        <f t="shared" si="36"/>
        <v> </v>
      </c>
      <c r="J330" s="228">
        <v>160</v>
      </c>
      <c r="K330" s="228">
        <v>160</v>
      </c>
      <c r="L330" s="143"/>
      <c r="M330" s="82"/>
      <c r="N330" s="82"/>
      <c r="O330" s="82"/>
    </row>
    <row r="331" spans="1:15" ht="15" customHeight="1">
      <c r="A331" s="218"/>
      <c r="B331" s="70">
        <v>40105</v>
      </c>
      <c r="C331" s="1" t="s">
        <v>124</v>
      </c>
      <c r="D331" s="104">
        <v>90</v>
      </c>
      <c r="E331" s="104">
        <v>108</v>
      </c>
      <c r="F331" s="1" t="s">
        <v>14</v>
      </c>
      <c r="G331" s="35"/>
      <c r="H331" s="93">
        <f t="shared" si="35"/>
      </c>
      <c r="I331" s="93" t="str">
        <f t="shared" si="36"/>
        <v> </v>
      </c>
      <c r="J331" s="228">
        <v>176</v>
      </c>
      <c r="K331" s="228">
        <v>180</v>
      </c>
      <c r="L331" s="143"/>
      <c r="M331" s="82"/>
      <c r="N331" s="82"/>
      <c r="O331" s="82"/>
    </row>
    <row r="332" spans="1:15" ht="15" customHeight="1">
      <c r="A332" s="218"/>
      <c r="B332" s="70">
        <v>40106</v>
      </c>
      <c r="C332" s="1" t="s">
        <v>125</v>
      </c>
      <c r="D332" s="104">
        <v>73</v>
      </c>
      <c r="E332" s="104">
        <v>88</v>
      </c>
      <c r="F332" s="1" t="s">
        <v>3</v>
      </c>
      <c r="G332" s="35"/>
      <c r="H332" s="93">
        <f t="shared" si="35"/>
      </c>
      <c r="I332" s="93" t="str">
        <f t="shared" si="36"/>
        <v> </v>
      </c>
      <c r="J332" s="228">
        <v>150</v>
      </c>
      <c r="K332" s="228">
        <v>155</v>
      </c>
      <c r="L332" s="143"/>
      <c r="M332" s="82"/>
      <c r="N332" s="82"/>
      <c r="O332" s="82"/>
    </row>
    <row r="333" spans="1:15" ht="15" customHeight="1">
      <c r="A333" s="183" t="s">
        <v>385</v>
      </c>
      <c r="B333" s="49">
        <v>40482</v>
      </c>
      <c r="C333" s="174" t="s">
        <v>316</v>
      </c>
      <c r="D333" s="175">
        <v>76</v>
      </c>
      <c r="E333" s="175">
        <v>91</v>
      </c>
      <c r="F333" s="1" t="s">
        <v>3</v>
      </c>
      <c r="G333" s="51"/>
      <c r="H333" s="93">
        <f>IF(G333=0,"",IF($M$51+$O$38&lt;$M$59,ROUND(E333*(1-$N$38/100-$O$36/$M$51),2),ROUND(D333*(1-$N$38/100-$O$36/$M$50),2)))</f>
      </c>
      <c r="I333" s="93" t="str">
        <f>IF(G333=0," ",G333*H333)</f>
        <v> </v>
      </c>
      <c r="J333" s="255">
        <v>146</v>
      </c>
      <c r="K333" s="255">
        <v>155</v>
      </c>
      <c r="L333" s="143"/>
      <c r="M333" s="82"/>
      <c r="N333" s="82"/>
      <c r="O333" s="82"/>
    </row>
    <row r="334" spans="1:15" ht="15" customHeight="1">
      <c r="A334" s="183" t="s">
        <v>385</v>
      </c>
      <c r="B334" s="49">
        <v>40113</v>
      </c>
      <c r="C334" s="49" t="s">
        <v>211</v>
      </c>
      <c r="D334" s="116">
        <v>70</v>
      </c>
      <c r="E334" s="116">
        <v>84</v>
      </c>
      <c r="F334" s="1" t="s">
        <v>3</v>
      </c>
      <c r="G334" s="51"/>
      <c r="H334" s="93">
        <f t="shared" si="35"/>
      </c>
      <c r="I334" s="93" t="str">
        <f t="shared" si="36"/>
        <v> </v>
      </c>
      <c r="J334" s="255">
        <v>140</v>
      </c>
      <c r="K334" s="255">
        <v>150</v>
      </c>
      <c r="L334" s="143"/>
      <c r="M334" s="82"/>
      <c r="N334" s="82"/>
      <c r="O334" s="82"/>
    </row>
    <row r="335" spans="1:15" ht="15" customHeight="1">
      <c r="A335" s="220"/>
      <c r="C335" s="8"/>
      <c r="D335" s="105"/>
      <c r="E335" s="105"/>
      <c r="F335" s="8"/>
      <c r="G335" s="8"/>
      <c r="H335" s="8"/>
      <c r="I335" s="92"/>
      <c r="J335" s="243"/>
      <c r="K335" s="243"/>
      <c r="L335" s="143"/>
      <c r="M335" s="82"/>
      <c r="N335" s="82"/>
      <c r="O335" s="82"/>
    </row>
    <row r="336" spans="1:15" ht="15" customHeight="1">
      <c r="A336" s="220"/>
      <c r="C336" s="56" t="s">
        <v>162</v>
      </c>
      <c r="D336" s="108"/>
      <c r="E336" s="108"/>
      <c r="F336" s="161"/>
      <c r="G336" s="42"/>
      <c r="H336" s="164"/>
      <c r="I336" s="130"/>
      <c r="J336" s="238"/>
      <c r="K336" s="239"/>
      <c r="L336" s="143"/>
      <c r="M336" s="82"/>
      <c r="N336" s="82"/>
      <c r="O336" s="82"/>
    </row>
    <row r="337" spans="1:15" ht="15" customHeight="1">
      <c r="A337" s="220"/>
      <c r="B337" s="49">
        <v>40107</v>
      </c>
      <c r="C337" s="49" t="s">
        <v>209</v>
      </c>
      <c r="D337" s="116">
        <v>69</v>
      </c>
      <c r="E337" s="116">
        <v>83</v>
      </c>
      <c r="F337" s="50" t="s">
        <v>3</v>
      </c>
      <c r="G337" s="51"/>
      <c r="H337" s="93">
        <f aca="true" t="shared" si="37" ref="H337:H342">IF(G337=0,"",IF($M$51+$O$38&lt;$M$59,ROUND(E337*(1-$N$38/100-$O$36/$M$51),2),ROUND(D337*(1-$N$38/100-$O$36/$M$50),2)))</f>
      </c>
      <c r="I337" s="93" t="str">
        <f aca="true" t="shared" si="38" ref="I337:I342">IF(G337=0," ",G337*H337)</f>
        <v> </v>
      </c>
      <c r="J337" s="255">
        <v>115</v>
      </c>
      <c r="K337" s="255">
        <v>135</v>
      </c>
      <c r="L337" s="143"/>
      <c r="M337" s="82"/>
      <c r="N337" s="82"/>
      <c r="O337" s="82"/>
    </row>
    <row r="338" spans="1:15" ht="15" customHeight="1">
      <c r="A338" s="220"/>
      <c r="B338" s="49">
        <v>40108</v>
      </c>
      <c r="C338" s="49" t="s">
        <v>145</v>
      </c>
      <c r="D338" s="116">
        <v>67</v>
      </c>
      <c r="E338" s="116">
        <v>81</v>
      </c>
      <c r="F338" s="50" t="s">
        <v>14</v>
      </c>
      <c r="G338" s="51"/>
      <c r="H338" s="93">
        <f t="shared" si="37"/>
      </c>
      <c r="I338" s="93" t="str">
        <f t="shared" si="38"/>
        <v> </v>
      </c>
      <c r="J338" s="255">
        <v>125</v>
      </c>
      <c r="K338" s="255">
        <v>135</v>
      </c>
      <c r="L338" s="143"/>
      <c r="M338" s="82"/>
      <c r="N338" s="82"/>
      <c r="O338" s="82"/>
    </row>
    <row r="339" spans="1:15" ht="15" customHeight="1">
      <c r="A339" s="220"/>
      <c r="B339" s="49">
        <v>40109</v>
      </c>
      <c r="C339" s="49" t="s">
        <v>146</v>
      </c>
      <c r="D339" s="116">
        <v>68</v>
      </c>
      <c r="E339" s="116">
        <v>82</v>
      </c>
      <c r="F339" s="159" t="s">
        <v>3</v>
      </c>
      <c r="G339" s="51"/>
      <c r="H339" s="93">
        <f t="shared" si="37"/>
      </c>
      <c r="I339" s="93" t="str">
        <f t="shared" si="38"/>
        <v> </v>
      </c>
      <c r="J339" s="255">
        <v>119</v>
      </c>
      <c r="K339" s="255">
        <v>135</v>
      </c>
      <c r="L339" s="143"/>
      <c r="M339" s="82"/>
      <c r="N339" s="82"/>
      <c r="O339" s="82"/>
    </row>
    <row r="340" spans="1:15" ht="15" customHeight="1">
      <c r="A340" s="220"/>
      <c r="B340" s="49">
        <v>40110</v>
      </c>
      <c r="C340" s="49" t="s">
        <v>147</v>
      </c>
      <c r="D340" s="116">
        <v>70</v>
      </c>
      <c r="E340" s="116">
        <v>84</v>
      </c>
      <c r="F340" s="159" t="s">
        <v>3</v>
      </c>
      <c r="G340" s="51"/>
      <c r="H340" s="93">
        <f t="shared" si="37"/>
      </c>
      <c r="I340" s="93" t="str">
        <f t="shared" si="38"/>
        <v> </v>
      </c>
      <c r="J340" s="255">
        <v>129</v>
      </c>
      <c r="K340" s="255">
        <v>140</v>
      </c>
      <c r="L340" s="143"/>
      <c r="M340" s="82"/>
      <c r="N340" s="82"/>
      <c r="O340" s="82"/>
    </row>
    <row r="341" spans="1:15" ht="15" customHeight="1">
      <c r="A341" s="220"/>
      <c r="B341" s="49">
        <v>40111</v>
      </c>
      <c r="C341" s="49" t="s">
        <v>148</v>
      </c>
      <c r="D341" s="116">
        <v>68</v>
      </c>
      <c r="E341" s="116">
        <v>82</v>
      </c>
      <c r="F341" s="50" t="s">
        <v>3</v>
      </c>
      <c r="G341" s="51"/>
      <c r="H341" s="93">
        <f t="shared" si="37"/>
      </c>
      <c r="I341" s="93" t="str">
        <f t="shared" si="38"/>
        <v> </v>
      </c>
      <c r="J341" s="255">
        <v>119</v>
      </c>
      <c r="K341" s="255">
        <v>135</v>
      </c>
      <c r="L341" s="143"/>
      <c r="M341" s="82"/>
      <c r="N341" s="82"/>
      <c r="O341" s="82"/>
    </row>
    <row r="342" spans="1:15" ht="15" customHeight="1">
      <c r="A342" s="220"/>
      <c r="B342" s="49">
        <v>40112</v>
      </c>
      <c r="C342" s="49" t="s">
        <v>210</v>
      </c>
      <c r="D342" s="116">
        <v>68</v>
      </c>
      <c r="E342" s="116">
        <v>82</v>
      </c>
      <c r="F342" s="50" t="s">
        <v>3</v>
      </c>
      <c r="G342" s="51"/>
      <c r="H342" s="93">
        <f t="shared" si="37"/>
      </c>
      <c r="I342" s="93" t="str">
        <f t="shared" si="38"/>
        <v> </v>
      </c>
      <c r="J342" s="255">
        <v>115</v>
      </c>
      <c r="K342" s="255">
        <v>135</v>
      </c>
      <c r="L342" s="143"/>
      <c r="M342" s="82"/>
      <c r="N342" s="82"/>
      <c r="O342" s="82"/>
    </row>
    <row r="343" spans="1:15" ht="15" customHeight="1">
      <c r="A343" s="220"/>
      <c r="B343" s="47"/>
      <c r="C343" s="52"/>
      <c r="D343" s="117"/>
      <c r="E343" s="117"/>
      <c r="F343" s="52"/>
      <c r="G343" s="52"/>
      <c r="H343" s="52"/>
      <c r="I343" s="117"/>
      <c r="J343" s="256"/>
      <c r="K343" s="256"/>
      <c r="L343" s="143"/>
      <c r="M343" s="82"/>
      <c r="N343" s="82"/>
      <c r="O343" s="82"/>
    </row>
    <row r="344" spans="1:15" ht="15" customHeight="1">
      <c r="A344" s="220"/>
      <c r="B344" s="47"/>
      <c r="C344" s="46" t="s">
        <v>119</v>
      </c>
      <c r="D344" s="118"/>
      <c r="E344" s="118"/>
      <c r="F344" s="164"/>
      <c r="G344" s="48"/>
      <c r="H344" s="164"/>
      <c r="I344" s="135"/>
      <c r="J344" s="257"/>
      <c r="K344" s="239"/>
      <c r="L344" s="143"/>
      <c r="M344" s="82"/>
      <c r="N344" s="82"/>
      <c r="O344" s="82"/>
    </row>
    <row r="345" spans="1:15" ht="15" customHeight="1">
      <c r="A345" s="220"/>
      <c r="B345" s="49">
        <v>40135</v>
      </c>
      <c r="C345" s="49" t="s">
        <v>378</v>
      </c>
      <c r="D345" s="185">
        <v>125</v>
      </c>
      <c r="E345" s="185">
        <v>150</v>
      </c>
      <c r="F345" s="50" t="s">
        <v>3</v>
      </c>
      <c r="G345" s="51"/>
      <c r="H345" s="93">
        <f>IF(G345=0,"",IF($M$51+$O$38&lt;$M$59,ROUND(E345*(1-$N$38/100-$O$36/$M$51),2),ROUND(D345*(1-$N$38/100-$O$36/$M$50),2)))</f>
      </c>
      <c r="I345" s="93" t="str">
        <f>IF(G345=0," ",G345*H345)</f>
        <v> </v>
      </c>
      <c r="J345" s="255">
        <v>205</v>
      </c>
      <c r="K345" s="255">
        <v>220</v>
      </c>
      <c r="L345" s="143"/>
      <c r="M345" s="82"/>
      <c r="N345" s="82"/>
      <c r="O345" s="82"/>
    </row>
    <row r="346" spans="1:15" ht="15" customHeight="1">
      <c r="A346" s="220"/>
      <c r="B346" s="64"/>
      <c r="C346" s="22"/>
      <c r="D346" s="99"/>
      <c r="E346" s="99"/>
      <c r="F346" s="22"/>
      <c r="G346" s="41"/>
      <c r="H346" s="99"/>
      <c r="I346" s="99"/>
      <c r="J346" s="237"/>
      <c r="K346" s="237"/>
      <c r="L346" s="151"/>
      <c r="M346" s="82"/>
      <c r="N346" s="82"/>
      <c r="O346" s="82"/>
    </row>
    <row r="347" spans="1:15" ht="15" customHeight="1">
      <c r="A347" s="220"/>
      <c r="B347" s="47"/>
      <c r="C347" s="171" t="s">
        <v>297</v>
      </c>
      <c r="D347" s="118"/>
      <c r="E347" s="118"/>
      <c r="F347" s="164"/>
      <c r="G347" s="48"/>
      <c r="H347" s="164"/>
      <c r="I347" s="135"/>
      <c r="J347" s="258"/>
      <c r="K347" s="239"/>
      <c r="L347" s="151"/>
      <c r="M347" s="82"/>
      <c r="N347" s="82"/>
      <c r="O347" s="82"/>
    </row>
    <row r="348" spans="1:15" ht="15" customHeight="1">
      <c r="A348" s="220"/>
      <c r="B348" s="44">
        <v>40451</v>
      </c>
      <c r="C348" s="152" t="s">
        <v>292</v>
      </c>
      <c r="D348" s="153">
        <v>65</v>
      </c>
      <c r="E348" s="153">
        <v>78</v>
      </c>
      <c r="F348" s="159" t="s">
        <v>3</v>
      </c>
      <c r="G348" s="51"/>
      <c r="H348" s="93">
        <f aca="true" t="shared" si="39" ref="H348:H356">IF(G348=0,"",IF($M$51+$O$38&lt;$M$59,ROUND(E348*(1-$N$38/100-$O$36/$M$51),2),ROUND(D348*(1-$N$38/100-$O$36/$M$50),2)))</f>
      </c>
      <c r="I348" s="93" t="str">
        <f aca="true" t="shared" si="40" ref="I348:I356">IF(G348=0," ",G348*H348)</f>
        <v> </v>
      </c>
      <c r="J348" s="228">
        <v>120</v>
      </c>
      <c r="K348" s="228">
        <v>130</v>
      </c>
      <c r="L348" s="143"/>
      <c r="M348" s="82"/>
      <c r="N348" s="82"/>
      <c r="O348" s="82"/>
    </row>
    <row r="349" spans="1:15" ht="15" customHeight="1">
      <c r="A349" s="220"/>
      <c r="B349" s="44">
        <v>40449</v>
      </c>
      <c r="C349" s="152" t="s">
        <v>291</v>
      </c>
      <c r="D349" s="153">
        <v>85</v>
      </c>
      <c r="E349" s="153">
        <v>102</v>
      </c>
      <c r="F349" s="159" t="s">
        <v>3</v>
      </c>
      <c r="G349" s="51"/>
      <c r="H349" s="93">
        <f t="shared" si="39"/>
      </c>
      <c r="I349" s="93" t="str">
        <f t="shared" si="40"/>
        <v> </v>
      </c>
      <c r="J349" s="228">
        <v>155</v>
      </c>
      <c r="K349" s="228">
        <v>170</v>
      </c>
      <c r="L349" s="143"/>
      <c r="M349" s="82"/>
      <c r="N349" s="82"/>
      <c r="O349" s="82"/>
    </row>
    <row r="350" spans="1:15" ht="15" customHeight="1">
      <c r="A350" s="220"/>
      <c r="B350" s="44">
        <v>40448</v>
      </c>
      <c r="C350" s="152" t="s">
        <v>296</v>
      </c>
      <c r="D350" s="153">
        <v>69</v>
      </c>
      <c r="E350" s="153">
        <v>83</v>
      </c>
      <c r="F350" s="159" t="s">
        <v>14</v>
      </c>
      <c r="G350" s="51"/>
      <c r="H350" s="93">
        <f t="shared" si="39"/>
      </c>
      <c r="I350" s="93" t="str">
        <f t="shared" si="40"/>
        <v> </v>
      </c>
      <c r="J350" s="228">
        <v>130</v>
      </c>
      <c r="K350" s="228">
        <v>140</v>
      </c>
      <c r="L350" s="143"/>
      <c r="M350" s="82"/>
      <c r="N350" s="82"/>
      <c r="O350" s="82"/>
    </row>
    <row r="351" spans="1:15" ht="15" customHeight="1">
      <c r="A351" s="220"/>
      <c r="B351" s="44">
        <v>40445</v>
      </c>
      <c r="C351" s="152" t="s">
        <v>293</v>
      </c>
      <c r="D351" s="153">
        <v>75</v>
      </c>
      <c r="E351" s="153">
        <v>90</v>
      </c>
      <c r="F351" s="159" t="s">
        <v>14</v>
      </c>
      <c r="G351" s="51"/>
      <c r="H351" s="93">
        <f t="shared" si="39"/>
      </c>
      <c r="I351" s="93" t="str">
        <f t="shared" si="40"/>
        <v> </v>
      </c>
      <c r="J351" s="228">
        <v>139</v>
      </c>
      <c r="K351" s="228">
        <v>150</v>
      </c>
      <c r="L351" s="143"/>
      <c r="M351" s="82"/>
      <c r="N351" s="82"/>
      <c r="O351" s="82"/>
    </row>
    <row r="352" spans="1:15" ht="15" customHeight="1">
      <c r="A352" s="220"/>
      <c r="B352" s="44">
        <v>40446</v>
      </c>
      <c r="C352" s="152" t="s">
        <v>295</v>
      </c>
      <c r="D352" s="153">
        <v>78</v>
      </c>
      <c r="E352" s="153">
        <v>94</v>
      </c>
      <c r="F352" s="159" t="s">
        <v>14</v>
      </c>
      <c r="G352" s="51"/>
      <c r="H352" s="93">
        <f t="shared" si="39"/>
      </c>
      <c r="I352" s="93" t="str">
        <f t="shared" si="40"/>
        <v> </v>
      </c>
      <c r="J352" s="228">
        <v>140</v>
      </c>
      <c r="K352" s="228">
        <v>155</v>
      </c>
      <c r="L352" s="143"/>
      <c r="M352" s="82"/>
      <c r="N352" s="82"/>
      <c r="O352" s="82"/>
    </row>
    <row r="353" spans="1:15" ht="15" customHeight="1">
      <c r="A353" s="220"/>
      <c r="B353" s="44">
        <v>40450</v>
      </c>
      <c r="C353" s="152" t="s">
        <v>298</v>
      </c>
      <c r="D353" s="153">
        <v>69</v>
      </c>
      <c r="E353" s="153">
        <v>83</v>
      </c>
      <c r="F353" s="159" t="s">
        <v>14</v>
      </c>
      <c r="G353" s="51"/>
      <c r="H353" s="93">
        <f t="shared" si="39"/>
      </c>
      <c r="I353" s="93" t="str">
        <f t="shared" si="40"/>
        <v> </v>
      </c>
      <c r="J353" s="228">
        <v>130</v>
      </c>
      <c r="K353" s="228">
        <v>140</v>
      </c>
      <c r="L353" s="143"/>
      <c r="M353" s="82"/>
      <c r="N353" s="82"/>
      <c r="O353" s="82"/>
    </row>
    <row r="354" spans="1:15" ht="15" customHeight="1">
      <c r="A354" s="220"/>
      <c r="B354" s="44">
        <v>40444</v>
      </c>
      <c r="C354" s="152" t="s">
        <v>379</v>
      </c>
      <c r="D354" s="153">
        <v>65</v>
      </c>
      <c r="E354" s="153">
        <v>78</v>
      </c>
      <c r="F354" s="159" t="s">
        <v>14</v>
      </c>
      <c r="G354" s="51"/>
      <c r="H354" s="93">
        <f t="shared" si="39"/>
      </c>
      <c r="I354" s="93" t="str">
        <f t="shared" si="40"/>
        <v> </v>
      </c>
      <c r="J354" s="228">
        <v>120</v>
      </c>
      <c r="K354" s="228">
        <v>140</v>
      </c>
      <c r="L354" s="143"/>
      <c r="M354" s="82"/>
      <c r="N354" s="82"/>
      <c r="O354" s="82"/>
    </row>
    <row r="355" spans="1:15" ht="15" customHeight="1">
      <c r="A355" s="220"/>
      <c r="B355" s="44">
        <v>40447</v>
      </c>
      <c r="C355" s="152" t="s">
        <v>294</v>
      </c>
      <c r="D355" s="153">
        <v>67</v>
      </c>
      <c r="E355" s="153">
        <v>81</v>
      </c>
      <c r="F355" s="159" t="s">
        <v>3</v>
      </c>
      <c r="G355" s="51"/>
      <c r="H355" s="93">
        <f>IF(G355=0,"",IF($M$51+$O$38&lt;$M$59,ROUND(E355*(1-$N$38/100-$O$36/$M$51),2),ROUND(D355*(1-$N$38/100-$O$36/$M$50),2)))</f>
      </c>
      <c r="I355" s="93" t="str">
        <f>IF(G355=0," ",G355*H355)</f>
        <v> </v>
      </c>
      <c r="J355" s="228">
        <v>132</v>
      </c>
      <c r="K355" s="228">
        <v>145</v>
      </c>
      <c r="L355" s="151"/>
      <c r="M355" s="82"/>
      <c r="N355" s="82"/>
      <c r="O355" s="82"/>
    </row>
    <row r="356" spans="1:15" ht="15" customHeight="1">
      <c r="A356" s="264" t="s">
        <v>314</v>
      </c>
      <c r="B356" s="262">
        <v>40484</v>
      </c>
      <c r="C356" s="265" t="s">
        <v>395</v>
      </c>
      <c r="D356" s="263">
        <v>45</v>
      </c>
      <c r="E356" s="263">
        <v>54</v>
      </c>
      <c r="F356" s="159" t="s">
        <v>3</v>
      </c>
      <c r="G356" s="51"/>
      <c r="H356" s="93">
        <f t="shared" si="39"/>
      </c>
      <c r="I356" s="93" t="str">
        <f t="shared" si="40"/>
        <v> </v>
      </c>
      <c r="J356" s="228">
        <v>120</v>
      </c>
      <c r="K356" s="228">
        <v>130</v>
      </c>
      <c r="L356" s="151"/>
      <c r="M356" s="82"/>
      <c r="N356" s="82"/>
      <c r="O356" s="82"/>
    </row>
    <row r="357" spans="1:15" ht="15" customHeight="1">
      <c r="A357" s="220"/>
      <c r="B357" s="64"/>
      <c r="C357" s="22"/>
      <c r="D357" s="99"/>
      <c r="E357" s="99"/>
      <c r="F357" s="22"/>
      <c r="G357" s="41"/>
      <c r="H357" s="99"/>
      <c r="I357" s="99"/>
      <c r="J357" s="237"/>
      <c r="K357" s="237"/>
      <c r="L357" s="151"/>
      <c r="M357" s="82"/>
      <c r="N357" s="82"/>
      <c r="O357" s="82"/>
    </row>
    <row r="358" spans="1:15" ht="15" customHeight="1">
      <c r="A358" s="220"/>
      <c r="B358" s="47"/>
      <c r="C358" s="46" t="s">
        <v>267</v>
      </c>
      <c r="D358" s="118"/>
      <c r="E358" s="118"/>
      <c r="F358" s="164"/>
      <c r="G358" s="48"/>
      <c r="H358" s="164"/>
      <c r="I358" s="135"/>
      <c r="J358" s="257"/>
      <c r="K358" s="239"/>
      <c r="L358" s="151"/>
      <c r="M358" s="82"/>
      <c r="N358" s="82"/>
      <c r="O358" s="82"/>
    </row>
    <row r="359" spans="1:15" ht="15" customHeight="1">
      <c r="A359" s="220"/>
      <c r="B359" s="44">
        <v>40413</v>
      </c>
      <c r="C359" s="170" t="s">
        <v>264</v>
      </c>
      <c r="D359" s="104">
        <v>23</v>
      </c>
      <c r="E359" s="104">
        <v>28</v>
      </c>
      <c r="F359" s="50" t="s">
        <v>3</v>
      </c>
      <c r="G359" s="51"/>
      <c r="H359" s="93">
        <f aca="true" t="shared" si="41" ref="H359:H365">IF(G359=0,"",IF($M$51+$O$38&lt;$M$59,ROUND(E359*(1-$N$38/100-$O$36/$M$51),2),ROUND(D359*(1-$N$38/100-$O$36/$M$50),2)))</f>
      </c>
      <c r="I359" s="93" t="str">
        <f aca="true" t="shared" si="42" ref="I359:I365">IF(G359=0," ",G359*H359)</f>
        <v> </v>
      </c>
      <c r="J359" s="228">
        <v>46</v>
      </c>
      <c r="K359" s="228"/>
      <c r="L359" s="143"/>
      <c r="M359" s="82"/>
      <c r="N359" s="82"/>
      <c r="O359" s="82"/>
    </row>
    <row r="360" spans="1:15" ht="15" customHeight="1">
      <c r="A360" s="220"/>
      <c r="B360" s="44">
        <v>40412</v>
      </c>
      <c r="C360" s="170" t="s">
        <v>263</v>
      </c>
      <c r="D360" s="104">
        <v>49</v>
      </c>
      <c r="E360" s="104">
        <v>59</v>
      </c>
      <c r="F360" s="50" t="s">
        <v>3</v>
      </c>
      <c r="G360" s="51"/>
      <c r="H360" s="93">
        <f t="shared" si="41"/>
      </c>
      <c r="I360" s="93" t="str">
        <f t="shared" si="42"/>
        <v> </v>
      </c>
      <c r="J360" s="228">
        <v>98</v>
      </c>
      <c r="K360" s="228"/>
      <c r="L360" s="143"/>
      <c r="M360" s="82"/>
      <c r="N360" s="82"/>
      <c r="O360" s="82"/>
    </row>
    <row r="361" spans="1:15" ht="15" customHeight="1">
      <c r="A361" s="220"/>
      <c r="B361" s="44">
        <v>40410</v>
      </c>
      <c r="C361" s="170" t="s">
        <v>261</v>
      </c>
      <c r="D361" s="104">
        <v>32</v>
      </c>
      <c r="E361" s="104">
        <v>39</v>
      </c>
      <c r="F361" s="159" t="s">
        <v>14</v>
      </c>
      <c r="G361" s="51"/>
      <c r="H361" s="93">
        <f t="shared" si="41"/>
      </c>
      <c r="I361" s="93" t="str">
        <f t="shared" si="42"/>
        <v> </v>
      </c>
      <c r="J361" s="228">
        <v>63</v>
      </c>
      <c r="K361" s="228"/>
      <c r="L361" s="143"/>
      <c r="M361" s="82"/>
      <c r="N361" s="82"/>
      <c r="O361" s="82"/>
    </row>
    <row r="362" spans="1:15" ht="15" customHeight="1">
      <c r="A362" s="220"/>
      <c r="B362" s="44">
        <v>40411</v>
      </c>
      <c r="C362" s="170" t="s">
        <v>262</v>
      </c>
      <c r="D362" s="104">
        <v>29</v>
      </c>
      <c r="E362" s="104">
        <v>35</v>
      </c>
      <c r="F362" s="159" t="s">
        <v>3</v>
      </c>
      <c r="G362" s="51"/>
      <c r="H362" s="93">
        <f t="shared" si="41"/>
      </c>
      <c r="I362" s="93" t="str">
        <f t="shared" si="42"/>
        <v> </v>
      </c>
      <c r="J362" s="228">
        <v>58</v>
      </c>
      <c r="K362" s="228"/>
      <c r="L362" s="143"/>
      <c r="M362" s="82"/>
      <c r="N362" s="82"/>
      <c r="O362" s="82"/>
    </row>
    <row r="363" spans="1:15" ht="15" customHeight="1">
      <c r="A363" s="220"/>
      <c r="B363" s="44">
        <v>40409</v>
      </c>
      <c r="C363" s="170" t="s">
        <v>268</v>
      </c>
      <c r="D363" s="104">
        <v>55</v>
      </c>
      <c r="E363" s="104">
        <v>66</v>
      </c>
      <c r="F363" s="50" t="s">
        <v>14</v>
      </c>
      <c r="G363" s="51"/>
      <c r="H363" s="93">
        <f t="shared" si="41"/>
      </c>
      <c r="I363" s="93" t="str">
        <f t="shared" si="42"/>
        <v> </v>
      </c>
      <c r="J363" s="228">
        <v>109</v>
      </c>
      <c r="K363" s="228"/>
      <c r="L363" s="143"/>
      <c r="M363" s="82"/>
      <c r="N363" s="82"/>
      <c r="O363" s="82"/>
    </row>
    <row r="364" spans="1:15" ht="15" customHeight="1">
      <c r="A364" s="220"/>
      <c r="B364" s="44">
        <v>40414</v>
      </c>
      <c r="C364" s="170" t="s">
        <v>265</v>
      </c>
      <c r="D364" s="104">
        <v>23</v>
      </c>
      <c r="E364" s="104">
        <v>28</v>
      </c>
      <c r="F364" s="50" t="s">
        <v>3</v>
      </c>
      <c r="G364" s="51"/>
      <c r="H364" s="93">
        <f t="shared" si="41"/>
      </c>
      <c r="I364" s="93" t="str">
        <f t="shared" si="42"/>
        <v> </v>
      </c>
      <c r="J364" s="228">
        <v>46</v>
      </c>
      <c r="K364" s="228"/>
      <c r="L364" s="143"/>
      <c r="M364" s="82"/>
      <c r="N364" s="82"/>
      <c r="O364" s="82"/>
    </row>
    <row r="365" spans="1:15" ht="15" customHeight="1">
      <c r="A365" s="220"/>
      <c r="B365" s="44">
        <v>40415</v>
      </c>
      <c r="C365" s="170" t="s">
        <v>266</v>
      </c>
      <c r="D365" s="104">
        <v>23</v>
      </c>
      <c r="E365" s="104">
        <v>28</v>
      </c>
      <c r="F365" s="50" t="s">
        <v>3</v>
      </c>
      <c r="G365" s="51"/>
      <c r="H365" s="93">
        <f t="shared" si="41"/>
      </c>
      <c r="I365" s="93" t="str">
        <f t="shared" si="42"/>
        <v> </v>
      </c>
      <c r="J365" s="228">
        <v>46</v>
      </c>
      <c r="K365" s="228"/>
      <c r="L365" s="143"/>
      <c r="M365" s="82"/>
      <c r="N365" s="82"/>
      <c r="O365" s="82"/>
    </row>
    <row r="366" spans="1:15" ht="15" customHeight="1">
      <c r="A366" s="220"/>
      <c r="B366" s="64"/>
      <c r="C366" s="22"/>
      <c r="D366" s="99"/>
      <c r="E366" s="99"/>
      <c r="F366" s="22"/>
      <c r="G366" s="41"/>
      <c r="H366" s="99"/>
      <c r="I366" s="99"/>
      <c r="J366" s="237"/>
      <c r="K366" s="237"/>
      <c r="L366" s="151"/>
      <c r="M366" s="82"/>
      <c r="N366" s="82"/>
      <c r="O366" s="82"/>
    </row>
    <row r="367" spans="1:15" ht="15" customHeight="1">
      <c r="A367" s="220"/>
      <c r="B367" s="47"/>
      <c r="C367" s="46" t="s">
        <v>276</v>
      </c>
      <c r="D367" s="118"/>
      <c r="E367" s="118"/>
      <c r="F367" s="164"/>
      <c r="G367" s="48"/>
      <c r="H367" s="164"/>
      <c r="I367" s="135"/>
      <c r="J367" s="257"/>
      <c r="K367" s="239"/>
      <c r="L367" s="151"/>
      <c r="M367" s="82"/>
      <c r="N367" s="82"/>
      <c r="O367" s="82"/>
    </row>
    <row r="368" spans="1:15" ht="15" customHeight="1">
      <c r="A368" s="220"/>
      <c r="B368" s="44">
        <v>40354</v>
      </c>
      <c r="C368" s="170" t="s">
        <v>277</v>
      </c>
      <c r="D368" s="104">
        <v>15</v>
      </c>
      <c r="E368" s="104">
        <v>15</v>
      </c>
      <c r="F368" s="159" t="s">
        <v>3</v>
      </c>
      <c r="G368" s="51"/>
      <c r="H368" s="93">
        <f>IF(G368=0,"",IF($M$51+$O$38&lt;$M$59,ROUND(E368*(1-$N$38/100-$O$36/$M$51),2),ROUND(D368*(1-$N$38/100-$O$36/$M$50),2)))</f>
      </c>
      <c r="I368" s="93" t="str">
        <f>IF(G368=0," ",G368*H368)</f>
        <v> </v>
      </c>
      <c r="J368" s="228">
        <v>15</v>
      </c>
      <c r="K368" s="228"/>
      <c r="L368" s="143"/>
      <c r="M368" s="82"/>
      <c r="N368" s="82"/>
      <c r="O368" s="82"/>
    </row>
    <row r="369" spans="1:15" ht="15" customHeight="1">
      <c r="A369" s="220"/>
      <c r="B369" s="44">
        <v>40417</v>
      </c>
      <c r="C369" s="170" t="s">
        <v>278</v>
      </c>
      <c r="D369" s="104">
        <v>800</v>
      </c>
      <c r="E369" s="104">
        <v>800</v>
      </c>
      <c r="F369" s="159" t="s">
        <v>3</v>
      </c>
      <c r="G369" s="51"/>
      <c r="H369" s="93">
        <f>IF(G369=0,"",IF($M$51+$O$38&lt;$M$59,ROUND(E369*(1-$N$38/100-$O$36/$M$51),2),ROUND(D369*(1-$N$38/100-$O$36/$M$50),2)))</f>
      </c>
      <c r="I369" s="93" t="str">
        <f>IF(G369=0," ",G369*H369)</f>
        <v> </v>
      </c>
      <c r="J369" s="228">
        <v>800</v>
      </c>
      <c r="K369" s="228"/>
      <c r="L369" s="143"/>
      <c r="M369" s="82"/>
      <c r="N369" s="82"/>
      <c r="O369" s="82"/>
    </row>
    <row r="370" spans="1:15" ht="15" customHeight="1">
      <c r="A370" s="220"/>
      <c r="B370" s="64"/>
      <c r="C370" s="22"/>
      <c r="D370" s="99"/>
      <c r="E370" s="99"/>
      <c r="F370" s="22"/>
      <c r="G370" s="41"/>
      <c r="H370" s="99"/>
      <c r="I370" s="99"/>
      <c r="J370" s="237"/>
      <c r="K370" s="237"/>
      <c r="L370" s="143"/>
      <c r="M370" s="82"/>
      <c r="N370" s="82"/>
      <c r="O370" s="82"/>
    </row>
    <row r="371" spans="1:15" ht="15" customHeight="1">
      <c r="A371" s="220"/>
      <c r="B371" s="47"/>
      <c r="C371" s="46" t="s">
        <v>301</v>
      </c>
      <c r="D371" s="118"/>
      <c r="E371" s="118"/>
      <c r="F371" s="164"/>
      <c r="G371" s="48"/>
      <c r="H371" s="164"/>
      <c r="I371" s="135"/>
      <c r="J371" s="257"/>
      <c r="K371" s="239"/>
      <c r="L371" s="151"/>
      <c r="M371" s="82"/>
      <c r="N371" s="82"/>
      <c r="O371" s="82"/>
    </row>
    <row r="372" spans="1:15" ht="15" customHeight="1">
      <c r="A372" s="220"/>
      <c r="B372" s="44">
        <v>40443</v>
      </c>
      <c r="C372" s="170" t="s">
        <v>302</v>
      </c>
      <c r="D372" s="104">
        <v>5</v>
      </c>
      <c r="E372" s="104">
        <v>5</v>
      </c>
      <c r="F372" s="159" t="s">
        <v>3</v>
      </c>
      <c r="G372" s="51"/>
      <c r="H372" s="93">
        <f>IF(G372=0,"",IF($M$51+$O$38&lt;$M$59,ROUND(E372*(1-$N$38/100-$O$36/$M$51),2),ROUND(D372*(1-$N$38/100-$O$36/$M$50),2)))</f>
      </c>
      <c r="I372" s="93" t="str">
        <f>IF(G372=0," ",G372*H372)</f>
        <v> </v>
      </c>
      <c r="J372" s="228">
        <v>5</v>
      </c>
      <c r="K372" s="228"/>
      <c r="L372" s="143"/>
      <c r="M372" s="82"/>
      <c r="N372" s="82"/>
      <c r="O372" s="82"/>
    </row>
    <row r="373" spans="1:15" ht="15" customHeight="1">
      <c r="A373" s="261" t="s">
        <v>314</v>
      </c>
      <c r="B373" s="44">
        <v>40486</v>
      </c>
      <c r="C373" s="152" t="s">
        <v>394</v>
      </c>
      <c r="D373" s="153">
        <v>60</v>
      </c>
      <c r="E373" s="153">
        <v>60</v>
      </c>
      <c r="F373" s="159" t="s">
        <v>3</v>
      </c>
      <c r="G373" s="51"/>
      <c r="H373" s="93">
        <f>IF(G373=0,"",IF($M$51+$O$38&lt;$M$59,ROUND(E373*(1-$N$38/100-$O$36/$M$51),2),ROUND(D373*(1-$N$38/100-$O$36/$M$50),2)))</f>
      </c>
      <c r="I373" s="93" t="str">
        <f>IF(G373=0," ",G373*H373)</f>
        <v> </v>
      </c>
      <c r="J373" s="228">
        <v>70</v>
      </c>
      <c r="K373" s="228"/>
      <c r="L373" s="143"/>
      <c r="M373" s="82"/>
      <c r="N373" s="82"/>
      <c r="O373" s="82"/>
    </row>
    <row r="374" spans="1:15" ht="15" customHeight="1">
      <c r="A374" s="220"/>
      <c r="B374" s="64"/>
      <c r="C374" s="22"/>
      <c r="D374" s="99"/>
      <c r="E374" s="99"/>
      <c r="F374" s="22"/>
      <c r="G374" s="41"/>
      <c r="H374" s="99"/>
      <c r="I374" s="99"/>
      <c r="J374" s="237"/>
      <c r="K374" s="237"/>
      <c r="L374" s="143"/>
      <c r="M374" s="82"/>
      <c r="N374" s="82"/>
      <c r="O374" s="82"/>
    </row>
    <row r="375" spans="1:15" ht="15" customHeight="1">
      <c r="A375" s="220"/>
      <c r="B375" s="47"/>
      <c r="C375" s="46" t="s">
        <v>290</v>
      </c>
      <c r="D375" s="118"/>
      <c r="E375" s="118"/>
      <c r="F375" s="164"/>
      <c r="G375" s="48"/>
      <c r="H375" s="164"/>
      <c r="I375" s="135"/>
      <c r="J375" s="257"/>
      <c r="K375" s="239"/>
      <c r="L375" s="151"/>
      <c r="M375" s="82"/>
      <c r="N375" s="82"/>
      <c r="O375" s="82"/>
    </row>
    <row r="376" spans="1:15" ht="15" customHeight="1">
      <c r="A376" s="222" t="s">
        <v>314</v>
      </c>
      <c r="B376" s="44">
        <v>40430</v>
      </c>
      <c r="C376" s="170" t="s">
        <v>284</v>
      </c>
      <c r="D376" s="104">
        <v>20</v>
      </c>
      <c r="E376" s="104">
        <v>20</v>
      </c>
      <c r="F376" s="50" t="s">
        <v>3</v>
      </c>
      <c r="G376" s="51"/>
      <c r="H376" s="93">
        <f aca="true" t="shared" si="43" ref="H376:H384">IF(G376=0,"",IF($M$51+$O$38&lt;$M$59,ROUND(E376*(1-$N$38/100-$O$36/$M$51),2),ROUND(D376*(1-$N$38/100-$O$36/$M$50),2)))</f>
      </c>
      <c r="I376" s="93" t="str">
        <f aca="true" t="shared" si="44" ref="I376:I384">IF(G376=0," ",G376*H376)</f>
        <v> </v>
      </c>
      <c r="J376" s="228">
        <v>20</v>
      </c>
      <c r="K376" s="228"/>
      <c r="L376" s="143"/>
      <c r="M376" s="82"/>
      <c r="N376" s="82"/>
      <c r="O376" s="82"/>
    </row>
    <row r="377" spans="1:15" ht="15" customHeight="1">
      <c r="A377" s="222" t="s">
        <v>314</v>
      </c>
      <c r="B377" s="44">
        <v>40436</v>
      </c>
      <c r="C377" s="170" t="s">
        <v>285</v>
      </c>
      <c r="D377" s="104">
        <v>23</v>
      </c>
      <c r="E377" s="104">
        <v>23</v>
      </c>
      <c r="F377" s="50" t="s">
        <v>3</v>
      </c>
      <c r="G377" s="51"/>
      <c r="H377" s="93">
        <f t="shared" si="43"/>
      </c>
      <c r="I377" s="93" t="str">
        <f t="shared" si="44"/>
        <v> </v>
      </c>
      <c r="J377" s="228">
        <v>23</v>
      </c>
      <c r="K377" s="228"/>
      <c r="L377" s="143"/>
      <c r="M377" s="82"/>
      <c r="N377" s="82"/>
      <c r="O377" s="82"/>
    </row>
    <row r="378" spans="1:15" ht="15" customHeight="1">
      <c r="A378" s="222" t="s">
        <v>314</v>
      </c>
      <c r="B378" s="44">
        <v>40431</v>
      </c>
      <c r="C378" s="170" t="s">
        <v>286</v>
      </c>
      <c r="D378" s="104">
        <v>5</v>
      </c>
      <c r="E378" s="104">
        <v>5</v>
      </c>
      <c r="F378" s="50" t="s">
        <v>3</v>
      </c>
      <c r="G378" s="51"/>
      <c r="H378" s="93">
        <f t="shared" si="43"/>
      </c>
      <c r="I378" s="93" t="str">
        <f t="shared" si="44"/>
        <v> </v>
      </c>
      <c r="J378" s="228">
        <v>5</v>
      </c>
      <c r="K378" s="228"/>
      <c r="L378" s="143"/>
      <c r="M378" s="82"/>
      <c r="N378" s="82"/>
      <c r="O378" s="82"/>
    </row>
    <row r="379" spans="1:15" ht="15" customHeight="1">
      <c r="A379" s="222" t="s">
        <v>314</v>
      </c>
      <c r="B379" s="44">
        <v>40432</v>
      </c>
      <c r="C379" s="170" t="s">
        <v>287</v>
      </c>
      <c r="D379" s="104">
        <v>10</v>
      </c>
      <c r="E379" s="104">
        <v>10</v>
      </c>
      <c r="F379" s="50" t="s">
        <v>3</v>
      </c>
      <c r="G379" s="51"/>
      <c r="H379" s="93">
        <f t="shared" si="43"/>
      </c>
      <c r="I379" s="93" t="str">
        <f t="shared" si="44"/>
        <v> </v>
      </c>
      <c r="J379" s="228">
        <v>10</v>
      </c>
      <c r="K379" s="228"/>
      <c r="L379" s="143"/>
      <c r="M379" s="82"/>
      <c r="N379" s="82"/>
      <c r="O379" s="82"/>
    </row>
    <row r="380" spans="1:15" ht="15" customHeight="1">
      <c r="A380" s="222" t="s">
        <v>314</v>
      </c>
      <c r="B380" s="44">
        <v>40438</v>
      </c>
      <c r="C380" s="170" t="s">
        <v>283</v>
      </c>
      <c r="D380" s="104">
        <v>91</v>
      </c>
      <c r="E380" s="104">
        <v>91</v>
      </c>
      <c r="F380" s="159" t="s">
        <v>14</v>
      </c>
      <c r="G380" s="51"/>
      <c r="H380" s="93">
        <f t="shared" si="43"/>
      </c>
      <c r="I380" s="93" t="str">
        <f t="shared" si="44"/>
        <v> </v>
      </c>
      <c r="J380" s="228">
        <v>91</v>
      </c>
      <c r="K380" s="228"/>
      <c r="L380" s="143"/>
      <c r="M380" s="82"/>
      <c r="N380" s="82"/>
      <c r="O380" s="82"/>
    </row>
    <row r="381" spans="1:15" ht="15" customHeight="1">
      <c r="A381" s="222" t="s">
        <v>314</v>
      </c>
      <c r="B381" s="44">
        <v>40435</v>
      </c>
      <c r="C381" s="170" t="s">
        <v>282</v>
      </c>
      <c r="D381" s="104">
        <v>80</v>
      </c>
      <c r="E381" s="104">
        <v>80</v>
      </c>
      <c r="F381" s="159" t="s">
        <v>14</v>
      </c>
      <c r="G381" s="51"/>
      <c r="H381" s="93">
        <f t="shared" si="43"/>
      </c>
      <c r="I381" s="93" t="str">
        <f t="shared" si="44"/>
        <v> </v>
      </c>
      <c r="J381" s="228">
        <v>80</v>
      </c>
      <c r="K381" s="228"/>
      <c r="L381" s="143"/>
      <c r="M381" s="82"/>
      <c r="N381" s="82"/>
      <c r="O381" s="82"/>
    </row>
    <row r="382" spans="1:15" ht="15" customHeight="1">
      <c r="A382" s="222" t="s">
        <v>314</v>
      </c>
      <c r="B382" s="44">
        <v>40434</v>
      </c>
      <c r="C382" s="170" t="s">
        <v>281</v>
      </c>
      <c r="D382" s="104">
        <v>57</v>
      </c>
      <c r="E382" s="104">
        <v>57</v>
      </c>
      <c r="F382" s="159" t="s">
        <v>3</v>
      </c>
      <c r="G382" s="51"/>
      <c r="H382" s="93">
        <f t="shared" si="43"/>
      </c>
      <c r="I382" s="93" t="str">
        <f t="shared" si="44"/>
        <v> </v>
      </c>
      <c r="J382" s="228">
        <v>57</v>
      </c>
      <c r="K382" s="228"/>
      <c r="L382" s="143"/>
      <c r="M382" s="82"/>
      <c r="N382" s="82"/>
      <c r="O382" s="82"/>
    </row>
    <row r="383" spans="1:12" ht="15" customHeight="1">
      <c r="A383" s="222" t="s">
        <v>314</v>
      </c>
      <c r="B383" s="44">
        <v>40433</v>
      </c>
      <c r="C383" s="170" t="s">
        <v>280</v>
      </c>
      <c r="D383" s="104">
        <v>9</v>
      </c>
      <c r="E383" s="104">
        <v>9</v>
      </c>
      <c r="F383" s="159" t="s">
        <v>14</v>
      </c>
      <c r="G383" s="51"/>
      <c r="H383" s="93">
        <f t="shared" si="43"/>
      </c>
      <c r="I383" s="93" t="str">
        <f t="shared" si="44"/>
        <v> </v>
      </c>
      <c r="J383" s="228">
        <v>9</v>
      </c>
      <c r="K383" s="228"/>
      <c r="L383" s="143"/>
    </row>
    <row r="384" spans="1:12" ht="15" customHeight="1">
      <c r="A384" s="222" t="s">
        <v>314</v>
      </c>
      <c r="B384" s="44">
        <v>40437</v>
      </c>
      <c r="C384" s="170" t="s">
        <v>279</v>
      </c>
      <c r="D384" s="104">
        <v>8</v>
      </c>
      <c r="E384" s="104">
        <v>8</v>
      </c>
      <c r="F384" s="159" t="s">
        <v>14</v>
      </c>
      <c r="G384" s="51"/>
      <c r="H384" s="93">
        <f t="shared" si="43"/>
      </c>
      <c r="I384" s="93" t="str">
        <f t="shared" si="44"/>
        <v> </v>
      </c>
      <c r="J384" s="228">
        <v>8</v>
      </c>
      <c r="K384" s="228"/>
      <c r="L384" s="143"/>
    </row>
    <row r="385" spans="2:12" ht="15" customHeight="1" thickBot="1">
      <c r="B385" s="64"/>
      <c r="C385" s="22"/>
      <c r="D385" s="22"/>
      <c r="E385" s="22"/>
      <c r="F385" s="99"/>
      <c r="G385" s="99"/>
      <c r="H385" s="22"/>
      <c r="I385" s="41"/>
      <c r="J385" s="99"/>
      <c r="K385" s="99"/>
      <c r="L385" s="151"/>
    </row>
    <row r="386" spans="4:12" ht="15" customHeight="1" thickBot="1">
      <c r="D386" s="5"/>
      <c r="E386" s="5"/>
      <c r="F386" s="119"/>
      <c r="G386" s="119"/>
      <c r="H386" s="5"/>
      <c r="I386" s="11"/>
      <c r="J386" s="99"/>
      <c r="K386" s="136" t="s">
        <v>29</v>
      </c>
      <c r="L386" s="154">
        <f>SUM(I13:I384)</f>
        <v>0</v>
      </c>
    </row>
  </sheetData>
  <sheetProtection password="F8C9" sheet="1" autoFilter="0"/>
  <mergeCells count="6">
    <mergeCell ref="B1:K1"/>
    <mergeCell ref="B4:K4"/>
    <mergeCell ref="B2:K2"/>
    <mergeCell ref="B3:K3"/>
    <mergeCell ref="C9:C10"/>
    <mergeCell ref="B9:B10"/>
  </mergeCells>
  <dataValidations count="5">
    <dataValidation type="list" allowBlank="1" showInputMessage="1" showErrorMessage="1" sqref="N54 N14">
      <formula1>постоянный_клиент</formula1>
    </dataValidation>
    <dataValidation type="list" allowBlank="1" showInputMessage="1" showErrorMessage="1" sqref="N16">
      <formula1>наличные</formula1>
    </dataValidation>
    <dataValidation type="list" allowBlank="1" showInputMessage="1" showErrorMessage="1" sqref="N13">
      <formula1>$M$60:$M$61</formula1>
    </dataValidation>
    <dataValidation type="list" allowBlank="1" showInputMessage="1" showErrorMessage="1" sqref="N17">
      <formula1>$M$62:$M$65</formula1>
    </dataValidation>
    <dataValidation type="list" allowBlank="1" showInputMessage="1" showErrorMessage="1" sqref="N18">
      <formula1>$M$67:$M$69</formula1>
    </dataValidation>
  </dataValidations>
  <hyperlinks>
    <hyperlink ref="A382" r:id="rId1" display="ФОТО"/>
    <hyperlink ref="A381" r:id="rId2" display="ФОТО"/>
    <hyperlink ref="A383" r:id="rId3" display="ФОТО"/>
    <hyperlink ref="A384" r:id="rId4" display="ФОТО"/>
    <hyperlink ref="A376" r:id="rId5" display="ФОТО"/>
    <hyperlink ref="A377" r:id="rId6" display="ФОТО"/>
    <hyperlink ref="A380" r:id="rId7" display="ФОТО"/>
    <hyperlink ref="A378" r:id="rId8" display="ФОТО"/>
    <hyperlink ref="A379" r:id="rId9" display="ФОТО"/>
    <hyperlink ref="A108" r:id="rId10" display="Новогодняя этикетка"/>
    <hyperlink ref="A142" r:id="rId11" display="Новогодняя этикетка"/>
    <hyperlink ref="A190" r:id="rId12" display="Новогодняя этикетка"/>
    <hyperlink ref="A333" r:id="rId13" display="Новогодняя этикетка"/>
    <hyperlink ref="A119:A120" r:id="rId14" display="Новогодняя этикетка"/>
    <hyperlink ref="A119" r:id="rId15" display="Новогодняя этикетка"/>
    <hyperlink ref="A120" r:id="rId16" display="Новогодняя этикетка"/>
    <hyperlink ref="A189" r:id="rId17" display="Новогодняя этикетка"/>
    <hyperlink ref="A188" r:id="rId18" display="Новогодняя этикетка"/>
    <hyperlink ref="A140" r:id="rId19" display="Новогодняя этикетка"/>
    <hyperlink ref="A141" r:id="rId20" display="Новогодняя этикетка"/>
    <hyperlink ref="A334" r:id="rId21" display="Новогодняя этикетка"/>
    <hyperlink ref="A110" r:id="rId22" display="Новогодняя этикетка"/>
    <hyperlink ref="A105" r:id="rId23" display="Новогодняя этикетка"/>
    <hyperlink ref="A107" r:id="rId24" display="Новогодняя этикетка"/>
    <hyperlink ref="A373" r:id="rId25" display="ФОТО"/>
    <hyperlink ref="A356" r:id="rId26" display="ФОТО"/>
    <hyperlink ref="A104" r:id="rId27" display="Новогодняя этикетка"/>
    <hyperlink ref="A102" r:id="rId28" display="Новогодняя этикетка"/>
  </hyperlinks>
  <printOptions/>
  <pageMargins left="0.7" right="0.7" top="0.75" bottom="0.75" header="0.3" footer="0.3"/>
  <pageSetup horizontalDpi="600" verticalDpi="600" orientation="portrait" paperSize="9"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</dc:creator>
  <cp:keywords/>
  <dc:description/>
  <cp:lastModifiedBy>kda</cp:lastModifiedBy>
  <dcterms:created xsi:type="dcterms:W3CDTF">2014-02-11T05:22:16Z</dcterms:created>
  <dcterms:modified xsi:type="dcterms:W3CDTF">2016-01-09T17:34:00Z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