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Мое\Рабочий стол\"/>
    </mc:Choice>
  </mc:AlternateContent>
  <bookViews>
    <workbookView xWindow="0" yWindow="0" windowWidth="28800" windowHeight="12435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Лист1!$A$2:$X$41</definedName>
  </definedNames>
  <calcPr calcId="152511"/>
</workbook>
</file>

<file path=xl/calcChain.xml><?xml version="1.0" encoding="utf-8"?>
<calcChain xmlns="http://schemas.openxmlformats.org/spreadsheetml/2006/main">
  <c r="X44" i="1" l="1"/>
  <c r="I44" i="1"/>
  <c r="J44" i="1"/>
  <c r="K44" i="1"/>
  <c r="L44" i="1"/>
  <c r="M44" i="1"/>
  <c r="N44" i="1"/>
  <c r="O44" i="1"/>
  <c r="P44" i="1"/>
  <c r="Q44" i="1"/>
  <c r="R44" i="1"/>
  <c r="S44" i="1"/>
  <c r="T44" i="1"/>
  <c r="U44" i="1"/>
  <c r="V44" i="1"/>
  <c r="W44" i="1"/>
  <c r="H44" i="1"/>
  <c r="H41" i="1"/>
  <c r="X41" i="1"/>
  <c r="M41" i="1"/>
  <c r="I43" i="1"/>
  <c r="J43" i="1"/>
  <c r="K43" i="1"/>
  <c r="L43" i="1"/>
  <c r="N43" i="1"/>
  <c r="O43" i="1"/>
  <c r="P43" i="1"/>
  <c r="Q43" i="1"/>
  <c r="R43" i="1"/>
  <c r="S43" i="1"/>
  <c r="T43" i="1"/>
  <c r="U43" i="1"/>
  <c r="V43" i="1"/>
  <c r="W43" i="1"/>
  <c r="C43" i="1"/>
  <c r="N41" i="1" l="1"/>
  <c r="W41" i="1"/>
  <c r="V41" i="1"/>
  <c r="U41" i="1"/>
  <c r="T41" i="1"/>
  <c r="S41" i="1"/>
  <c r="R41" i="1"/>
  <c r="Q41" i="1"/>
  <c r="P41" i="1"/>
  <c r="O41" i="1"/>
  <c r="L41" i="1"/>
  <c r="K41" i="1"/>
  <c r="H40" i="1"/>
  <c r="H43" i="1" s="1"/>
  <c r="I40" i="1"/>
  <c r="J40" i="1"/>
  <c r="K40" i="1"/>
  <c r="L40" i="1"/>
  <c r="M40" i="1"/>
  <c r="M43" i="1" s="1"/>
  <c r="N40" i="1"/>
  <c r="O40" i="1"/>
  <c r="P40" i="1"/>
  <c r="Q40" i="1"/>
  <c r="R40" i="1"/>
  <c r="S40" i="1"/>
  <c r="T40" i="1"/>
  <c r="U40" i="1"/>
  <c r="V40" i="1"/>
  <c r="W40" i="1"/>
  <c r="X40" i="1"/>
  <c r="X43" i="1" s="1"/>
  <c r="J41" i="1"/>
  <c r="I41" i="1"/>
  <c r="G41" i="1"/>
  <c r="E5" i="1" l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C16" i="1"/>
  <c r="G16" i="1" s="1"/>
  <c r="C9" i="1" l="1"/>
  <c r="G9" i="1" s="1"/>
  <c r="C10" i="1"/>
  <c r="G10" i="1" s="1"/>
  <c r="C11" i="1"/>
  <c r="G11" i="1" s="1"/>
  <c r="C12" i="1"/>
  <c r="G12" i="1" s="1"/>
  <c r="C21" i="1"/>
  <c r="G21" i="1" s="1"/>
  <c r="C20" i="1"/>
  <c r="G20" i="1" s="1"/>
  <c r="C7" i="1"/>
  <c r="G7" i="1" s="1"/>
  <c r="C8" i="1"/>
  <c r="G8" i="1" s="1"/>
  <c r="C38" i="1"/>
  <c r="G38" i="1" s="1"/>
  <c r="E4" i="1"/>
  <c r="C4" i="1"/>
  <c r="G4" i="1" s="1"/>
  <c r="C3" i="1"/>
  <c r="G3" i="1" s="1"/>
  <c r="C5" i="1"/>
  <c r="G5" i="1" s="1"/>
  <c r="C6" i="1"/>
  <c r="G6" i="1" s="1"/>
  <c r="C13" i="1"/>
  <c r="G13" i="1" s="1"/>
  <c r="C14" i="1"/>
  <c r="G14" i="1" s="1"/>
  <c r="C15" i="1"/>
  <c r="G15" i="1" s="1"/>
  <c r="C17" i="1"/>
  <c r="G17" i="1" s="1"/>
  <c r="C18" i="1"/>
  <c r="G18" i="1" s="1"/>
  <c r="C19" i="1"/>
  <c r="G19" i="1" s="1"/>
  <c r="C22" i="1"/>
  <c r="G22" i="1" s="1"/>
  <c r="C23" i="1"/>
  <c r="G23" i="1" s="1"/>
  <c r="C24" i="1"/>
  <c r="G24" i="1" s="1"/>
  <c r="C25" i="1"/>
  <c r="G25" i="1" s="1"/>
  <c r="C26" i="1"/>
  <c r="G26" i="1" s="1"/>
  <c r="C27" i="1"/>
  <c r="G27" i="1" s="1"/>
  <c r="C28" i="1"/>
  <c r="G28" i="1" s="1"/>
  <c r="C29" i="1"/>
  <c r="G29" i="1" s="1"/>
  <c r="C30" i="1"/>
  <c r="G30" i="1" s="1"/>
  <c r="C31" i="1"/>
  <c r="G31" i="1" s="1"/>
  <c r="C32" i="1"/>
  <c r="G32" i="1" s="1"/>
  <c r="C33" i="1"/>
  <c r="G33" i="1" s="1"/>
  <c r="C34" i="1"/>
  <c r="G34" i="1" s="1"/>
  <c r="C35" i="1"/>
  <c r="G35" i="1" s="1"/>
  <c r="C36" i="1"/>
  <c r="G36" i="1" s="1"/>
  <c r="C37" i="1"/>
  <c r="G37" i="1" s="1"/>
  <c r="C39" i="1"/>
  <c r="G39" i="1" s="1"/>
  <c r="G40" i="1" l="1"/>
  <c r="C40" i="1"/>
  <c r="E3" i="1"/>
  <c r="E40" i="1" s="1"/>
</calcChain>
</file>

<file path=xl/sharedStrings.xml><?xml version="1.0" encoding="utf-8"?>
<sst xmlns="http://schemas.openxmlformats.org/spreadsheetml/2006/main" count="83" uniqueCount="67">
  <si>
    <t>сапоги синие со звездами</t>
  </si>
  <si>
    <t>p*elena</t>
  </si>
  <si>
    <t>Mellisa…</t>
  </si>
  <si>
    <t xml:space="preserve"> mari82</t>
  </si>
  <si>
    <t>босоножки коричнево-ментоловые</t>
  </si>
  <si>
    <t>цена юань</t>
  </si>
  <si>
    <t>цена руб</t>
  </si>
  <si>
    <t>коричневые ботинки</t>
  </si>
  <si>
    <t>серебристые балетки</t>
  </si>
  <si>
    <t>marusja.k77</t>
  </si>
  <si>
    <t>Kis-Kisa</t>
  </si>
  <si>
    <t>Свет78</t>
  </si>
  <si>
    <t>фиолетовые балетки</t>
  </si>
  <si>
    <t>голубые балетки</t>
  </si>
  <si>
    <t>голубые балетки с перекрестом впереди</t>
  </si>
  <si>
    <t>нежно-розовые балетки</t>
  </si>
  <si>
    <t>черные с розовыми бантиками</t>
  </si>
  <si>
    <t>красные</t>
  </si>
  <si>
    <t>красные туфли</t>
  </si>
  <si>
    <t>желтые туфли</t>
  </si>
  <si>
    <t>розовые ботинки</t>
  </si>
  <si>
    <t>Fox and Fox</t>
  </si>
  <si>
    <t>розовые</t>
  </si>
  <si>
    <t xml:space="preserve">фиолетовые </t>
  </si>
  <si>
    <t>желтые</t>
  </si>
  <si>
    <t>белые</t>
  </si>
  <si>
    <t xml:space="preserve">черные </t>
  </si>
  <si>
    <t>голубые</t>
  </si>
  <si>
    <t>синие</t>
  </si>
  <si>
    <t>ярко-розовые</t>
  </si>
  <si>
    <t>п/п</t>
  </si>
  <si>
    <t>Kislica</t>
  </si>
  <si>
    <t>наименование</t>
  </si>
  <si>
    <t>ксения я</t>
  </si>
  <si>
    <t>англичанка28</t>
  </si>
  <si>
    <t>ludmila4</t>
  </si>
  <si>
    <t>шт</t>
  </si>
  <si>
    <t>голубые с блестками</t>
  </si>
  <si>
    <t>розовые с блестками</t>
  </si>
  <si>
    <t>зеленые с блестками</t>
  </si>
  <si>
    <t>lili4ka89</t>
  </si>
  <si>
    <t>бирюзовые сапожки</t>
  </si>
  <si>
    <t>вязаные сапоги</t>
  </si>
  <si>
    <t>кросовки розовые</t>
  </si>
  <si>
    <t>бежевые сапоги</t>
  </si>
  <si>
    <t>серые сапоги</t>
  </si>
  <si>
    <t>Tasha75</t>
  </si>
  <si>
    <t>розовые кроксы</t>
  </si>
  <si>
    <t>сиреневые</t>
  </si>
  <si>
    <t>Stelena</t>
  </si>
  <si>
    <t>синие с белыим бантиками</t>
  </si>
  <si>
    <t>б/н</t>
  </si>
  <si>
    <t>кросовки черно-роз</t>
  </si>
  <si>
    <t>Julian82</t>
  </si>
  <si>
    <t>фиолетовые</t>
  </si>
  <si>
    <t xml:space="preserve">бежево-коричневые </t>
  </si>
  <si>
    <t>Танич7</t>
  </si>
  <si>
    <t>svatik </t>
  </si>
  <si>
    <t>синие с ремешком</t>
  </si>
  <si>
    <t>цена, пару</t>
  </si>
  <si>
    <t>нет</t>
  </si>
  <si>
    <t>оплачено</t>
  </si>
  <si>
    <t xml:space="preserve">транспортные </t>
  </si>
  <si>
    <t>переплата/ недоплата</t>
  </si>
  <si>
    <t>оплачено транспорт</t>
  </si>
  <si>
    <t xml:space="preserve">к оплате карта сб 4276440014449562 татьяна михайловна е </t>
  </si>
  <si>
    <t>количество пар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</si>
</sst>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3" borderId="1" xfId="0" applyFill="1" applyBorder="1" applyAlignment="1">
      <alignment horizontal="center" wrapText="1"/>
    </xf>
    <xf numFmtId="0" fontId="0" fillId="0" borderId="1" xfId="0" applyNumberFormat="1" applyBorder="1" applyAlignment="1">
      <alignment horizont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2" xfId="0" applyBorder="1" applyAlignment="1">
      <alignment horizontal="center" wrapText="1"/>
    </xf>
    <xf numFmtId="0" fontId="0" fillId="3" borderId="2" xfId="0" applyFill="1" applyBorder="1" applyAlignment="1">
      <alignment horizontal="center" wrapText="1"/>
    </xf>
    <xf numFmtId="0" fontId="0" fillId="4" borderId="1" xfId="0" applyFill="1" applyBorder="1" applyAlignment="1">
      <alignment horizontal="center" wrapText="1"/>
    </xf>
    <xf numFmtId="0" fontId="0" fillId="5" borderId="1" xfId="0" applyFill="1" applyBorder="1" applyAlignment="1">
      <alignment horizontal="center" wrapText="1"/>
    </xf>
    <xf numFmtId="0" fontId="0" fillId="5" borderId="0" xfId="0" applyFill="1" applyAlignment="1">
      <alignment horizont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" fontId="0" fillId="0" borderId="1" xfId="0" applyNumberForma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5"/>
  <sheetViews>
    <sheetView tabSelected="1" zoomScaleNormal="100" workbookViewId="0">
      <selection activeCell="T47" sqref="T47"/>
    </sheetView>
  </sheetViews>
  <sheetFormatPr defaultRowHeight="15" x14ac:dyDescent="0.25"/>
  <cols>
    <col min="1" max="1" width="9.140625" style="2"/>
    <col min="2" max="2" width="32.42578125" style="2" customWidth="1"/>
    <col min="3" max="3" width="7.7109375" style="2" customWidth="1"/>
    <col min="4" max="4" width="9.140625" style="2" customWidth="1"/>
    <col min="5" max="5" width="0.28515625" style="2" hidden="1" customWidth="1"/>
    <col min="6" max="6" width="6" style="2" customWidth="1"/>
    <col min="7" max="7" width="7.5703125" style="2" hidden="1" customWidth="1"/>
    <col min="8" max="8" width="8.28515625" style="2" bestFit="1" customWidth="1"/>
    <col min="9" max="9" width="12" style="2" bestFit="1" customWidth="1"/>
    <col min="10" max="10" width="8.28515625" style="2" bestFit="1" customWidth="1"/>
    <col min="11" max="11" width="9.140625" style="2" bestFit="1" customWidth="1"/>
    <col min="12" max="12" width="12.28515625" style="2" bestFit="1" customWidth="1"/>
    <col min="13" max="13" width="8.42578125" style="2" bestFit="1" customWidth="1"/>
    <col min="14" max="14" width="7.7109375" style="2" bestFit="1" customWidth="1"/>
    <col min="15" max="15" width="7" style="2" bestFit="1" customWidth="1"/>
    <col min="16" max="16" width="9.140625" style="2" bestFit="1" customWidth="1"/>
    <col min="17" max="17" width="13.28515625" style="2" customWidth="1"/>
    <col min="18" max="22" width="8.85546875" style="2" customWidth="1"/>
    <col min="23" max="23" width="8.42578125" style="2" customWidth="1"/>
    <col min="24" max="24" width="8.85546875" style="2" customWidth="1"/>
    <col min="25" max="16384" width="9.140625" style="2"/>
  </cols>
  <sheetData>
    <row r="1" spans="1:2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s="6" customFormat="1" ht="105" x14ac:dyDescent="0.25">
      <c r="A2" s="5" t="s">
        <v>30</v>
      </c>
      <c r="B2" s="5" t="s">
        <v>32</v>
      </c>
      <c r="C2" s="5" t="s">
        <v>36</v>
      </c>
      <c r="D2" s="5" t="s">
        <v>5</v>
      </c>
      <c r="E2" s="5" t="s">
        <v>6</v>
      </c>
      <c r="F2" s="5" t="s">
        <v>59</v>
      </c>
      <c r="G2" s="5"/>
      <c r="H2" s="5" t="s">
        <v>1</v>
      </c>
      <c r="I2" s="5" t="s">
        <v>21</v>
      </c>
      <c r="J2" s="5" t="s">
        <v>3</v>
      </c>
      <c r="K2" s="5" t="s">
        <v>2</v>
      </c>
      <c r="L2" s="5" t="s">
        <v>9</v>
      </c>
      <c r="M2" s="5" t="s">
        <v>10</v>
      </c>
      <c r="N2" s="5" t="s">
        <v>11</v>
      </c>
      <c r="O2" s="5" t="s">
        <v>31</v>
      </c>
      <c r="P2" s="5" t="s">
        <v>33</v>
      </c>
      <c r="Q2" s="5" t="s">
        <v>34</v>
      </c>
      <c r="R2" s="5" t="s">
        <v>35</v>
      </c>
      <c r="S2" s="5" t="s">
        <v>49</v>
      </c>
      <c r="T2" s="5" t="s">
        <v>53</v>
      </c>
      <c r="U2" s="5" t="s">
        <v>57</v>
      </c>
      <c r="V2" s="5" t="s">
        <v>56</v>
      </c>
      <c r="W2" s="5" t="s">
        <v>40</v>
      </c>
      <c r="X2" s="5" t="s">
        <v>46</v>
      </c>
    </row>
    <row r="3" spans="1:24" x14ac:dyDescent="0.25">
      <c r="A3" s="1">
        <v>2</v>
      </c>
      <c r="B3" s="3" t="s">
        <v>47</v>
      </c>
      <c r="C3" s="3">
        <f t="shared" ref="C3:C8" si="0">SUM(H3:X3)</f>
        <v>1</v>
      </c>
      <c r="D3" s="1">
        <v>6</v>
      </c>
      <c r="E3" s="1">
        <f t="shared" ref="E3:E39" si="1">D3*12*1.08</f>
        <v>77.760000000000005</v>
      </c>
      <c r="F3" s="1">
        <v>83</v>
      </c>
      <c r="G3" s="1">
        <f>F3*C3</f>
        <v>83</v>
      </c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>
        <v>1</v>
      </c>
    </row>
    <row r="4" spans="1:24" x14ac:dyDescent="0.25">
      <c r="A4" s="1">
        <v>6</v>
      </c>
      <c r="B4" s="3" t="s">
        <v>0</v>
      </c>
      <c r="C4" s="3">
        <f t="shared" si="0"/>
        <v>7</v>
      </c>
      <c r="D4" s="1">
        <v>13</v>
      </c>
      <c r="E4" s="1">
        <f t="shared" si="1"/>
        <v>168.48000000000002</v>
      </c>
      <c r="F4" s="1">
        <v>169</v>
      </c>
      <c r="G4" s="1">
        <f t="shared" ref="G4:G39" si="2">F4*C4</f>
        <v>1183</v>
      </c>
      <c r="H4" s="1">
        <v>1</v>
      </c>
      <c r="I4" s="1">
        <v>2</v>
      </c>
      <c r="J4" s="1">
        <v>1</v>
      </c>
      <c r="K4" s="1">
        <v>1</v>
      </c>
      <c r="L4" s="1"/>
      <c r="M4" s="1"/>
      <c r="N4" s="1"/>
      <c r="O4" s="1"/>
      <c r="P4" s="1"/>
      <c r="Q4" s="1"/>
      <c r="R4" s="1"/>
      <c r="S4" s="1"/>
      <c r="T4" s="1"/>
      <c r="U4" s="1"/>
      <c r="V4" s="1">
        <v>1</v>
      </c>
      <c r="W4" s="1"/>
      <c r="X4" s="1">
        <v>1</v>
      </c>
    </row>
    <row r="5" spans="1:24" ht="30" x14ac:dyDescent="0.25">
      <c r="A5" s="1">
        <v>10</v>
      </c>
      <c r="B5" s="3" t="s">
        <v>4</v>
      </c>
      <c r="C5" s="3">
        <f t="shared" si="0"/>
        <v>3</v>
      </c>
      <c r="D5" s="1">
        <v>6</v>
      </c>
      <c r="E5" s="1">
        <f t="shared" si="1"/>
        <v>77.760000000000005</v>
      </c>
      <c r="F5" s="1">
        <v>83</v>
      </c>
      <c r="G5" s="1">
        <f t="shared" si="2"/>
        <v>249</v>
      </c>
      <c r="H5" s="1"/>
      <c r="I5" s="1">
        <v>1</v>
      </c>
      <c r="J5" s="1"/>
      <c r="K5" s="1">
        <v>1</v>
      </c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>
        <v>1</v>
      </c>
    </row>
    <row r="6" spans="1:24" x14ac:dyDescent="0.25">
      <c r="A6" s="1">
        <v>11</v>
      </c>
      <c r="B6" s="3" t="s">
        <v>7</v>
      </c>
      <c r="C6" s="3">
        <f t="shared" si="0"/>
        <v>2</v>
      </c>
      <c r="D6" s="1">
        <v>7.5</v>
      </c>
      <c r="E6" s="1">
        <f t="shared" si="1"/>
        <v>97.2</v>
      </c>
      <c r="F6" s="1">
        <v>104</v>
      </c>
      <c r="G6" s="1">
        <f t="shared" si="2"/>
        <v>208</v>
      </c>
      <c r="H6" s="1">
        <v>1</v>
      </c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>
        <v>1</v>
      </c>
      <c r="W6" s="1"/>
      <c r="X6" s="1"/>
    </row>
    <row r="7" spans="1:24" x14ac:dyDescent="0.25">
      <c r="A7" s="1">
        <v>12</v>
      </c>
      <c r="B7" s="3" t="s">
        <v>55</v>
      </c>
      <c r="C7" s="3">
        <f t="shared" si="0"/>
        <v>1</v>
      </c>
      <c r="D7" s="1">
        <v>5.5</v>
      </c>
      <c r="E7" s="1">
        <f t="shared" si="1"/>
        <v>71.28</v>
      </c>
      <c r="F7" s="1">
        <v>76</v>
      </c>
      <c r="G7" s="1">
        <f t="shared" si="2"/>
        <v>76</v>
      </c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>
        <v>1</v>
      </c>
      <c r="T7" s="1"/>
      <c r="U7" s="1"/>
      <c r="V7" s="1"/>
      <c r="W7" s="1"/>
      <c r="X7" s="1"/>
    </row>
    <row r="8" spans="1:24" x14ac:dyDescent="0.25">
      <c r="A8" s="1">
        <v>13</v>
      </c>
      <c r="B8" s="3" t="s">
        <v>8</v>
      </c>
      <c r="C8" s="3">
        <f t="shared" si="0"/>
        <v>2</v>
      </c>
      <c r="D8" s="1">
        <v>3.7</v>
      </c>
      <c r="E8" s="1">
        <f t="shared" si="1"/>
        <v>47.952000000000012</v>
      </c>
      <c r="F8" s="1">
        <v>51</v>
      </c>
      <c r="G8" s="1">
        <f t="shared" si="2"/>
        <v>102</v>
      </c>
      <c r="H8" s="1"/>
      <c r="I8" s="1"/>
      <c r="J8" s="1"/>
      <c r="K8" s="1"/>
      <c r="L8" s="1">
        <v>1</v>
      </c>
      <c r="M8" s="1">
        <v>1</v>
      </c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 s="11" customFormat="1" x14ac:dyDescent="0.25">
      <c r="A9" s="10">
        <v>14</v>
      </c>
      <c r="B9" s="10" t="s">
        <v>54</v>
      </c>
      <c r="C9" s="10">
        <f t="shared" ref="C9:C12" si="3">SUM(H9:X9)</f>
        <v>0</v>
      </c>
      <c r="D9" s="10">
        <v>6.5</v>
      </c>
      <c r="E9" s="10">
        <f t="shared" si="1"/>
        <v>84.240000000000009</v>
      </c>
      <c r="F9" s="10"/>
      <c r="G9" s="1">
        <f t="shared" si="2"/>
        <v>0</v>
      </c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 t="s">
        <v>60</v>
      </c>
      <c r="U9" s="10"/>
      <c r="V9" s="10"/>
      <c r="W9" s="10"/>
      <c r="X9" s="10"/>
    </row>
    <row r="10" spans="1:24" s="11" customFormat="1" x14ac:dyDescent="0.25">
      <c r="A10" s="10">
        <v>15</v>
      </c>
      <c r="B10" s="10" t="s">
        <v>12</v>
      </c>
      <c r="C10" s="10">
        <f t="shared" si="3"/>
        <v>0</v>
      </c>
      <c r="D10" s="10">
        <v>5</v>
      </c>
      <c r="E10" s="10">
        <f t="shared" si="1"/>
        <v>64.800000000000011</v>
      </c>
      <c r="F10" s="10"/>
      <c r="G10" s="1">
        <f t="shared" si="2"/>
        <v>0</v>
      </c>
      <c r="H10" s="10"/>
      <c r="I10" s="10"/>
      <c r="J10" s="10"/>
      <c r="K10" s="10"/>
      <c r="L10" s="10" t="s">
        <v>60</v>
      </c>
      <c r="M10" s="10"/>
      <c r="N10" s="10" t="s">
        <v>60</v>
      </c>
      <c r="O10" s="10"/>
      <c r="P10" s="10"/>
      <c r="Q10" s="10"/>
      <c r="R10" s="10"/>
      <c r="S10" s="10" t="s">
        <v>60</v>
      </c>
      <c r="T10" s="10"/>
      <c r="U10" s="10"/>
      <c r="V10" s="10"/>
      <c r="W10" s="10"/>
      <c r="X10" s="10"/>
    </row>
    <row r="11" spans="1:24" s="11" customFormat="1" x14ac:dyDescent="0.25">
      <c r="A11" s="10">
        <v>16</v>
      </c>
      <c r="B11" s="10" t="s">
        <v>22</v>
      </c>
      <c r="C11" s="10">
        <f t="shared" si="3"/>
        <v>0</v>
      </c>
      <c r="D11" s="10">
        <v>5</v>
      </c>
      <c r="E11" s="10">
        <f t="shared" si="1"/>
        <v>64.800000000000011</v>
      </c>
      <c r="F11" s="10"/>
      <c r="G11" s="1">
        <f t="shared" si="2"/>
        <v>0</v>
      </c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 t="s">
        <v>60</v>
      </c>
      <c r="U11" s="10"/>
      <c r="V11" s="10"/>
      <c r="W11" s="10"/>
      <c r="X11" s="10"/>
    </row>
    <row r="12" spans="1:24" ht="30" x14ac:dyDescent="0.25">
      <c r="A12" s="1">
        <v>17</v>
      </c>
      <c r="B12" s="3" t="s">
        <v>14</v>
      </c>
      <c r="C12" s="3">
        <f t="shared" si="3"/>
        <v>1</v>
      </c>
      <c r="D12" s="1">
        <v>5</v>
      </c>
      <c r="E12" s="1">
        <f t="shared" si="1"/>
        <v>64.800000000000011</v>
      </c>
      <c r="F12" s="1">
        <v>69</v>
      </c>
      <c r="G12" s="1">
        <f t="shared" si="2"/>
        <v>69</v>
      </c>
      <c r="H12" s="1"/>
      <c r="I12" s="1"/>
      <c r="J12" s="1"/>
      <c r="K12" s="1"/>
      <c r="L12" s="1"/>
      <c r="M12" s="1"/>
      <c r="N12" s="1">
        <v>1</v>
      </c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x14ac:dyDescent="0.25">
      <c r="A13" s="1">
        <v>18</v>
      </c>
      <c r="B13" s="3" t="s">
        <v>13</v>
      </c>
      <c r="C13" s="3">
        <f t="shared" ref="C13:C37" si="4">SUM(H13:X13)</f>
        <v>1</v>
      </c>
      <c r="D13" s="1">
        <v>3.7</v>
      </c>
      <c r="E13" s="1">
        <f t="shared" si="1"/>
        <v>47.952000000000012</v>
      </c>
      <c r="F13" s="1">
        <v>51</v>
      </c>
      <c r="G13" s="1">
        <f t="shared" si="2"/>
        <v>51</v>
      </c>
      <c r="H13" s="1"/>
      <c r="I13" s="1"/>
      <c r="J13" s="1"/>
      <c r="K13" s="1"/>
      <c r="L13" s="1">
        <v>1</v>
      </c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x14ac:dyDescent="0.25">
      <c r="A14" s="1">
        <v>19</v>
      </c>
      <c r="B14" s="3" t="s">
        <v>15</v>
      </c>
      <c r="C14" s="3">
        <f t="shared" si="4"/>
        <v>4</v>
      </c>
      <c r="D14" s="1">
        <v>3.7</v>
      </c>
      <c r="E14" s="1">
        <f t="shared" si="1"/>
        <v>47.952000000000012</v>
      </c>
      <c r="F14" s="1">
        <v>51</v>
      </c>
      <c r="G14" s="1">
        <f t="shared" si="2"/>
        <v>204</v>
      </c>
      <c r="H14" s="1"/>
      <c r="I14" s="1"/>
      <c r="J14" s="1"/>
      <c r="K14" s="1"/>
      <c r="L14" s="1">
        <v>1</v>
      </c>
      <c r="M14" s="1"/>
      <c r="N14" s="1">
        <v>1</v>
      </c>
      <c r="O14" s="1"/>
      <c r="P14" s="1"/>
      <c r="Q14" s="1"/>
      <c r="R14" s="1"/>
      <c r="S14" s="1"/>
      <c r="T14" s="1"/>
      <c r="U14" s="1"/>
      <c r="V14" s="1"/>
      <c r="W14" s="1"/>
      <c r="X14" s="1">
        <v>2</v>
      </c>
    </row>
    <row r="15" spans="1:24" s="11" customFormat="1" x14ac:dyDescent="0.25">
      <c r="A15" s="10">
        <v>21</v>
      </c>
      <c r="B15" s="10" t="s">
        <v>16</v>
      </c>
      <c r="C15" s="10">
        <f t="shared" si="4"/>
        <v>0</v>
      </c>
      <c r="D15" s="10">
        <v>5</v>
      </c>
      <c r="E15" s="10">
        <f t="shared" si="1"/>
        <v>64.800000000000011</v>
      </c>
      <c r="F15" s="10"/>
      <c r="G15" s="1">
        <f t="shared" si="2"/>
        <v>0</v>
      </c>
      <c r="H15" s="10"/>
      <c r="I15" s="10"/>
      <c r="J15" s="10"/>
      <c r="K15" s="10"/>
      <c r="L15" s="10"/>
      <c r="M15" s="10" t="s">
        <v>60</v>
      </c>
      <c r="N15" s="10" t="s">
        <v>60</v>
      </c>
      <c r="O15" s="10"/>
      <c r="P15" s="10"/>
      <c r="Q15" s="10"/>
      <c r="R15" s="10"/>
      <c r="S15" s="10" t="s">
        <v>60</v>
      </c>
      <c r="T15" s="10"/>
      <c r="U15" s="10" t="s">
        <v>60</v>
      </c>
      <c r="V15" s="10"/>
      <c r="W15" s="10"/>
      <c r="X15" s="10"/>
    </row>
    <row r="16" spans="1:24" x14ac:dyDescent="0.25">
      <c r="A16" s="1">
        <v>23</v>
      </c>
      <c r="B16" s="3" t="s">
        <v>58</v>
      </c>
      <c r="C16" s="3">
        <f t="shared" si="4"/>
        <v>1</v>
      </c>
      <c r="D16" s="1">
        <v>6.5</v>
      </c>
      <c r="E16" s="1">
        <f t="shared" si="1"/>
        <v>84.240000000000009</v>
      </c>
      <c r="F16" s="1">
        <v>90</v>
      </c>
      <c r="G16" s="1">
        <f t="shared" si="2"/>
        <v>90</v>
      </c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>
        <v>1</v>
      </c>
      <c r="V16" s="1"/>
      <c r="W16" s="1"/>
      <c r="X16" s="1"/>
    </row>
    <row r="17" spans="1:24" x14ac:dyDescent="0.25">
      <c r="A17" s="1">
        <v>27</v>
      </c>
      <c r="B17" s="3" t="s">
        <v>18</v>
      </c>
      <c r="C17" s="3">
        <f t="shared" si="4"/>
        <v>1</v>
      </c>
      <c r="D17" s="1">
        <v>5.5</v>
      </c>
      <c r="E17" s="1">
        <f t="shared" si="1"/>
        <v>71.28</v>
      </c>
      <c r="F17" s="1">
        <v>76</v>
      </c>
      <c r="G17" s="1">
        <f t="shared" si="2"/>
        <v>76</v>
      </c>
      <c r="H17" s="1"/>
      <c r="I17" s="1"/>
      <c r="J17" s="1"/>
      <c r="K17" s="1"/>
      <c r="L17" s="1"/>
      <c r="M17" s="1"/>
      <c r="N17" s="1">
        <v>1</v>
      </c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s="11" customFormat="1" x14ac:dyDescent="0.25">
      <c r="A18" s="10">
        <v>28</v>
      </c>
      <c r="B18" s="10" t="s">
        <v>19</v>
      </c>
      <c r="C18" s="10">
        <f t="shared" si="4"/>
        <v>0</v>
      </c>
      <c r="D18" s="10">
        <v>5</v>
      </c>
      <c r="E18" s="10">
        <f t="shared" si="1"/>
        <v>64.800000000000011</v>
      </c>
      <c r="F18" s="10"/>
      <c r="G18" s="1">
        <f t="shared" si="2"/>
        <v>0</v>
      </c>
      <c r="H18" s="10"/>
      <c r="I18" s="10"/>
      <c r="J18" s="10"/>
      <c r="K18" s="10"/>
      <c r="L18" s="10" t="s">
        <v>60</v>
      </c>
      <c r="M18" s="10"/>
      <c r="N18" s="10" t="s">
        <v>60</v>
      </c>
      <c r="O18" s="10"/>
      <c r="P18" s="10"/>
      <c r="Q18" s="10"/>
      <c r="R18" s="10"/>
      <c r="S18" s="10"/>
      <c r="T18" s="10"/>
      <c r="U18" s="10"/>
      <c r="V18" s="10"/>
      <c r="W18" s="10"/>
      <c r="X18" s="10" t="s">
        <v>60</v>
      </c>
    </row>
    <row r="19" spans="1:24" x14ac:dyDescent="0.25">
      <c r="A19" s="1">
        <v>29</v>
      </c>
      <c r="B19" s="3" t="s">
        <v>20</v>
      </c>
      <c r="C19" s="3">
        <f t="shared" si="4"/>
        <v>3</v>
      </c>
      <c r="D19" s="1">
        <v>6</v>
      </c>
      <c r="E19" s="1">
        <f t="shared" si="1"/>
        <v>77.760000000000005</v>
      </c>
      <c r="F19" s="1">
        <v>83</v>
      </c>
      <c r="G19" s="1">
        <f t="shared" si="2"/>
        <v>249</v>
      </c>
      <c r="H19" s="1"/>
      <c r="I19" s="1"/>
      <c r="J19" s="1"/>
      <c r="K19" s="1"/>
      <c r="L19" s="1"/>
      <c r="M19" s="1"/>
      <c r="N19" s="1">
        <v>1</v>
      </c>
      <c r="O19" s="1"/>
      <c r="P19" s="1"/>
      <c r="Q19" s="1"/>
      <c r="R19" s="1"/>
      <c r="S19" s="1"/>
      <c r="T19" s="1"/>
      <c r="U19" s="1">
        <v>1</v>
      </c>
      <c r="V19" s="1"/>
      <c r="W19" s="1"/>
      <c r="X19" s="1">
        <v>1</v>
      </c>
    </row>
    <row r="20" spans="1:24" x14ac:dyDescent="0.25">
      <c r="A20" s="1" t="s">
        <v>51</v>
      </c>
      <c r="B20" s="3" t="s">
        <v>50</v>
      </c>
      <c r="C20" s="3">
        <f t="shared" si="4"/>
        <v>1</v>
      </c>
      <c r="D20" s="1">
        <v>6</v>
      </c>
      <c r="E20" s="1">
        <f t="shared" si="1"/>
        <v>77.760000000000005</v>
      </c>
      <c r="F20" s="1">
        <v>83</v>
      </c>
      <c r="G20" s="1">
        <f t="shared" si="2"/>
        <v>83</v>
      </c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>
        <v>1</v>
      </c>
      <c r="T20" s="1"/>
      <c r="U20" s="1"/>
      <c r="V20" s="1"/>
      <c r="W20" s="1"/>
      <c r="X20" s="1"/>
    </row>
    <row r="21" spans="1:24" x14ac:dyDescent="0.25">
      <c r="A21" s="1" t="s">
        <v>51</v>
      </c>
      <c r="B21" s="3" t="s">
        <v>52</v>
      </c>
      <c r="C21" s="3">
        <f t="shared" si="4"/>
        <v>1</v>
      </c>
      <c r="D21" s="1">
        <v>8.5</v>
      </c>
      <c r="E21" s="1">
        <f t="shared" si="1"/>
        <v>110.16000000000001</v>
      </c>
      <c r="F21" s="1">
        <v>117</v>
      </c>
      <c r="G21" s="1">
        <f t="shared" si="2"/>
        <v>117</v>
      </c>
      <c r="H21" s="1"/>
      <c r="I21" s="1"/>
      <c r="J21" s="1"/>
      <c r="K21" s="1"/>
      <c r="L21" s="1"/>
      <c r="M21" s="1">
        <v>1</v>
      </c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x14ac:dyDescent="0.25">
      <c r="A22" s="1">
        <v>30</v>
      </c>
      <c r="B22" s="3" t="s">
        <v>22</v>
      </c>
      <c r="C22" s="3">
        <f t="shared" si="4"/>
        <v>0</v>
      </c>
      <c r="D22" s="4">
        <v>9.9</v>
      </c>
      <c r="E22" s="1">
        <f t="shared" si="1"/>
        <v>128.30400000000003</v>
      </c>
      <c r="F22" s="4">
        <v>137</v>
      </c>
      <c r="G22" s="1">
        <f t="shared" si="2"/>
        <v>0</v>
      </c>
      <c r="H22" s="1" t="s">
        <v>60</v>
      </c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24" x14ac:dyDescent="0.25">
      <c r="A23" s="1">
        <v>31</v>
      </c>
      <c r="B23" s="3" t="s">
        <v>23</v>
      </c>
      <c r="C23" s="3">
        <f t="shared" si="4"/>
        <v>3</v>
      </c>
      <c r="D23" s="4">
        <v>9.9</v>
      </c>
      <c r="E23" s="1">
        <f t="shared" si="1"/>
        <v>128.30400000000003</v>
      </c>
      <c r="F23" s="4">
        <v>137</v>
      </c>
      <c r="G23" s="1">
        <f t="shared" si="2"/>
        <v>411</v>
      </c>
      <c r="H23" s="1"/>
      <c r="I23" s="1">
        <v>1</v>
      </c>
      <c r="J23" s="1"/>
      <c r="K23" s="1">
        <v>1</v>
      </c>
      <c r="L23" s="1"/>
      <c r="M23" s="1"/>
      <c r="N23" s="1"/>
      <c r="O23" s="1">
        <v>1</v>
      </c>
      <c r="P23" s="1"/>
      <c r="Q23" s="1"/>
      <c r="R23" s="1"/>
      <c r="S23" s="1"/>
      <c r="T23" s="1"/>
      <c r="U23" s="1"/>
      <c r="V23" s="1"/>
      <c r="W23" s="1"/>
      <c r="X23" s="1"/>
    </row>
    <row r="24" spans="1:24" x14ac:dyDescent="0.25">
      <c r="A24" s="1">
        <v>32</v>
      </c>
      <c r="B24" s="3" t="s">
        <v>17</v>
      </c>
      <c r="C24" s="3">
        <f t="shared" si="4"/>
        <v>4</v>
      </c>
      <c r="D24" s="4">
        <v>9.9</v>
      </c>
      <c r="E24" s="1">
        <f t="shared" si="1"/>
        <v>128.30400000000003</v>
      </c>
      <c r="F24" s="4">
        <v>137</v>
      </c>
      <c r="G24" s="1">
        <f t="shared" si="2"/>
        <v>548</v>
      </c>
      <c r="H24" s="1"/>
      <c r="I24" s="1"/>
      <c r="J24" s="1"/>
      <c r="K24" s="1"/>
      <c r="L24" s="1"/>
      <c r="M24" s="1">
        <v>1</v>
      </c>
      <c r="N24" s="1">
        <v>1</v>
      </c>
      <c r="O24" s="1"/>
      <c r="P24" s="1">
        <v>1</v>
      </c>
      <c r="Q24" s="1"/>
      <c r="R24" s="1"/>
      <c r="S24" s="1"/>
      <c r="T24" s="1"/>
      <c r="U24" s="1"/>
      <c r="V24" s="1">
        <v>1</v>
      </c>
      <c r="W24" s="1"/>
      <c r="X24" s="1"/>
    </row>
    <row r="25" spans="1:24" x14ac:dyDescent="0.25">
      <c r="A25" s="1">
        <v>33</v>
      </c>
      <c r="B25" s="3" t="s">
        <v>24</v>
      </c>
      <c r="C25" s="3">
        <f t="shared" si="4"/>
        <v>5</v>
      </c>
      <c r="D25" s="4">
        <v>9.9</v>
      </c>
      <c r="E25" s="1">
        <f t="shared" si="1"/>
        <v>128.30400000000003</v>
      </c>
      <c r="F25" s="4">
        <v>137</v>
      </c>
      <c r="G25" s="1">
        <f t="shared" si="2"/>
        <v>685</v>
      </c>
      <c r="H25" s="1"/>
      <c r="I25" s="1">
        <v>1</v>
      </c>
      <c r="J25" s="1"/>
      <c r="K25" s="1"/>
      <c r="L25" s="1"/>
      <c r="M25" s="1">
        <v>1</v>
      </c>
      <c r="N25" s="1">
        <v>1</v>
      </c>
      <c r="O25" s="1">
        <v>1</v>
      </c>
      <c r="P25" s="1">
        <v>1</v>
      </c>
      <c r="Q25" s="1"/>
      <c r="R25" s="1"/>
      <c r="S25" s="1"/>
      <c r="T25" s="1"/>
      <c r="U25" s="1"/>
      <c r="V25" s="1"/>
      <c r="W25" s="1"/>
      <c r="X25" s="1"/>
    </row>
    <row r="26" spans="1:24" x14ac:dyDescent="0.25">
      <c r="A26" s="1">
        <v>34</v>
      </c>
      <c r="B26" s="3" t="s">
        <v>25</v>
      </c>
      <c r="C26" s="3">
        <f t="shared" si="4"/>
        <v>10</v>
      </c>
      <c r="D26" s="4">
        <v>9.9</v>
      </c>
      <c r="E26" s="1">
        <f t="shared" si="1"/>
        <v>128.30400000000003</v>
      </c>
      <c r="F26" s="4">
        <v>137</v>
      </c>
      <c r="G26" s="1">
        <f t="shared" si="2"/>
        <v>1370</v>
      </c>
      <c r="H26" s="1"/>
      <c r="I26" s="1">
        <v>1</v>
      </c>
      <c r="J26" s="1"/>
      <c r="K26" s="1">
        <v>3</v>
      </c>
      <c r="L26" s="1">
        <v>1</v>
      </c>
      <c r="M26" s="1"/>
      <c r="N26" s="1">
        <v>1</v>
      </c>
      <c r="O26" s="1">
        <v>1</v>
      </c>
      <c r="P26" s="1">
        <v>1</v>
      </c>
      <c r="Q26" s="1">
        <v>1</v>
      </c>
      <c r="R26" s="1"/>
      <c r="S26" s="1"/>
      <c r="T26" s="1"/>
      <c r="U26" s="1"/>
      <c r="V26" s="1"/>
      <c r="W26" s="1"/>
      <c r="X26" s="1">
        <v>1</v>
      </c>
    </row>
    <row r="27" spans="1:24" x14ac:dyDescent="0.25">
      <c r="A27" s="1">
        <v>35</v>
      </c>
      <c r="B27" s="3" t="s">
        <v>26</v>
      </c>
      <c r="C27" s="3">
        <f t="shared" si="4"/>
        <v>2</v>
      </c>
      <c r="D27" s="4">
        <v>9.9</v>
      </c>
      <c r="E27" s="1">
        <f t="shared" si="1"/>
        <v>128.30400000000003</v>
      </c>
      <c r="F27" s="4">
        <v>137</v>
      </c>
      <c r="G27" s="1">
        <f t="shared" si="2"/>
        <v>274</v>
      </c>
      <c r="H27" s="1"/>
      <c r="I27" s="1"/>
      <c r="J27" s="1"/>
      <c r="K27" s="1"/>
      <c r="L27" s="1"/>
      <c r="M27" s="1"/>
      <c r="N27" s="1">
        <v>1</v>
      </c>
      <c r="O27" s="1"/>
      <c r="P27" s="1"/>
      <c r="Q27" s="1"/>
      <c r="R27" s="1"/>
      <c r="S27" s="1"/>
      <c r="T27" s="1">
        <v>1</v>
      </c>
      <c r="U27" s="1"/>
      <c r="V27" s="1"/>
      <c r="W27" s="1"/>
      <c r="X27" s="1"/>
    </row>
    <row r="28" spans="1:24" x14ac:dyDescent="0.25">
      <c r="A28" s="1">
        <v>36</v>
      </c>
      <c r="B28" s="3" t="s">
        <v>27</v>
      </c>
      <c r="C28" s="3">
        <f t="shared" si="4"/>
        <v>3</v>
      </c>
      <c r="D28" s="4">
        <v>9.9</v>
      </c>
      <c r="E28" s="1">
        <f t="shared" si="1"/>
        <v>128.30400000000003</v>
      </c>
      <c r="F28" s="4">
        <v>137</v>
      </c>
      <c r="G28" s="1">
        <f t="shared" si="2"/>
        <v>411</v>
      </c>
      <c r="H28" s="1"/>
      <c r="I28" s="1">
        <v>1</v>
      </c>
      <c r="J28" s="1"/>
      <c r="K28" s="1">
        <v>1</v>
      </c>
      <c r="L28" s="1"/>
      <c r="M28" s="1"/>
      <c r="N28" s="1"/>
      <c r="O28" s="1"/>
      <c r="P28" s="1"/>
      <c r="Q28" s="1"/>
      <c r="R28" s="1">
        <v>1</v>
      </c>
      <c r="S28" s="1"/>
      <c r="T28" s="1"/>
      <c r="U28" s="1"/>
      <c r="V28" s="1"/>
      <c r="W28" s="1"/>
      <c r="X28" s="1"/>
    </row>
    <row r="29" spans="1:24" x14ac:dyDescent="0.25">
      <c r="A29" s="1">
        <v>37</v>
      </c>
      <c r="B29" s="3" t="s">
        <v>28</v>
      </c>
      <c r="C29" s="3">
        <f t="shared" si="4"/>
        <v>4</v>
      </c>
      <c r="D29" s="4">
        <v>9.9</v>
      </c>
      <c r="E29" s="1">
        <f t="shared" si="1"/>
        <v>128.30400000000003</v>
      </c>
      <c r="F29" s="4">
        <v>137</v>
      </c>
      <c r="G29" s="1">
        <f t="shared" si="2"/>
        <v>548</v>
      </c>
      <c r="H29" s="1">
        <v>1</v>
      </c>
      <c r="I29" s="1"/>
      <c r="J29" s="1"/>
      <c r="K29" s="1">
        <v>1</v>
      </c>
      <c r="L29" s="1">
        <v>1</v>
      </c>
      <c r="M29" s="1">
        <v>1</v>
      </c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x14ac:dyDescent="0.25">
      <c r="A30" s="1">
        <v>38</v>
      </c>
      <c r="B30" s="3" t="s">
        <v>29</v>
      </c>
      <c r="C30" s="3">
        <f t="shared" si="4"/>
        <v>3</v>
      </c>
      <c r="D30" s="4">
        <v>9.9</v>
      </c>
      <c r="E30" s="1">
        <f t="shared" si="1"/>
        <v>128.30400000000003</v>
      </c>
      <c r="F30" s="4">
        <v>137</v>
      </c>
      <c r="G30" s="1">
        <f t="shared" si="2"/>
        <v>411</v>
      </c>
      <c r="H30" s="1"/>
      <c r="I30" s="1"/>
      <c r="J30" s="1"/>
      <c r="K30" s="1"/>
      <c r="L30" s="1">
        <v>1</v>
      </c>
      <c r="M30" s="1"/>
      <c r="N30" s="1"/>
      <c r="O30" s="1"/>
      <c r="P30" s="1"/>
      <c r="Q30" s="1"/>
      <c r="R30" s="1">
        <v>1</v>
      </c>
      <c r="S30" s="1"/>
      <c r="T30" s="1"/>
      <c r="U30" s="1"/>
      <c r="V30" s="1"/>
      <c r="W30" s="1"/>
      <c r="X30" s="1">
        <v>1</v>
      </c>
    </row>
    <row r="31" spans="1:24" x14ac:dyDescent="0.25">
      <c r="A31" s="1">
        <v>41</v>
      </c>
      <c r="B31" s="3" t="s">
        <v>37</v>
      </c>
      <c r="C31" s="3">
        <f t="shared" si="4"/>
        <v>3</v>
      </c>
      <c r="D31" s="1">
        <v>13</v>
      </c>
      <c r="E31" s="1">
        <f t="shared" si="1"/>
        <v>168.48000000000002</v>
      </c>
      <c r="F31" s="1">
        <v>169</v>
      </c>
      <c r="G31" s="1">
        <f t="shared" si="2"/>
        <v>507</v>
      </c>
      <c r="H31" s="1"/>
      <c r="I31" s="1"/>
      <c r="J31" s="1"/>
      <c r="K31" s="1"/>
      <c r="L31" s="1"/>
      <c r="M31" s="1"/>
      <c r="N31" s="1"/>
      <c r="O31" s="1">
        <v>1</v>
      </c>
      <c r="P31" s="1">
        <v>1</v>
      </c>
      <c r="Q31" s="1"/>
      <c r="R31" s="1"/>
      <c r="S31" s="1"/>
      <c r="T31" s="1"/>
      <c r="U31" s="1"/>
      <c r="V31" s="1">
        <v>1</v>
      </c>
      <c r="W31" s="1"/>
      <c r="X31" s="1"/>
    </row>
    <row r="32" spans="1:24" x14ac:dyDescent="0.25">
      <c r="A32" s="1">
        <v>42</v>
      </c>
      <c r="B32" s="3" t="s">
        <v>38</v>
      </c>
      <c r="C32" s="3">
        <f t="shared" si="4"/>
        <v>2</v>
      </c>
      <c r="D32" s="1">
        <v>13</v>
      </c>
      <c r="E32" s="1">
        <f t="shared" si="1"/>
        <v>168.48000000000002</v>
      </c>
      <c r="F32" s="1">
        <v>169</v>
      </c>
      <c r="G32" s="1">
        <f t="shared" si="2"/>
        <v>338</v>
      </c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>
        <v>1</v>
      </c>
      <c r="U32" s="1"/>
      <c r="V32" s="1"/>
      <c r="W32" s="1">
        <v>1</v>
      </c>
      <c r="X32" s="1"/>
    </row>
    <row r="33" spans="1:24" x14ac:dyDescent="0.25">
      <c r="A33" s="1">
        <v>43</v>
      </c>
      <c r="B33" s="3" t="s">
        <v>39</v>
      </c>
      <c r="C33" s="3">
        <f t="shared" si="4"/>
        <v>3</v>
      </c>
      <c r="D33" s="1">
        <v>13</v>
      </c>
      <c r="E33" s="1">
        <f t="shared" si="1"/>
        <v>168.48000000000002</v>
      </c>
      <c r="F33" s="1">
        <v>169</v>
      </c>
      <c r="G33" s="1">
        <f t="shared" si="2"/>
        <v>507</v>
      </c>
      <c r="H33" s="1"/>
      <c r="I33" s="1">
        <v>1</v>
      </c>
      <c r="J33" s="1"/>
      <c r="K33" s="1"/>
      <c r="L33" s="1"/>
      <c r="M33" s="1"/>
      <c r="N33" s="1"/>
      <c r="O33" s="1">
        <v>1</v>
      </c>
      <c r="P33" s="1">
        <v>1</v>
      </c>
      <c r="Q33" s="1"/>
      <c r="R33" s="1"/>
      <c r="S33" s="1"/>
      <c r="T33" s="1"/>
      <c r="U33" s="1"/>
      <c r="V33" s="1"/>
      <c r="W33" s="1"/>
      <c r="X33" s="1"/>
    </row>
    <row r="34" spans="1:24" x14ac:dyDescent="0.25">
      <c r="A34" s="1">
        <v>44</v>
      </c>
      <c r="B34" s="3" t="s">
        <v>41</v>
      </c>
      <c r="C34" s="3">
        <f t="shared" si="4"/>
        <v>2</v>
      </c>
      <c r="D34" s="1">
        <v>2.5</v>
      </c>
      <c r="E34" s="1">
        <f t="shared" si="1"/>
        <v>32.400000000000006</v>
      </c>
      <c r="F34" s="1">
        <v>35</v>
      </c>
      <c r="G34" s="1">
        <f t="shared" si="2"/>
        <v>70</v>
      </c>
      <c r="H34" s="1"/>
      <c r="I34" s="1"/>
      <c r="J34" s="1"/>
      <c r="K34" s="1"/>
      <c r="L34" s="1"/>
      <c r="M34" s="1">
        <v>1</v>
      </c>
      <c r="N34" s="1"/>
      <c r="O34" s="1"/>
      <c r="P34" s="1"/>
      <c r="Q34" s="1"/>
      <c r="R34" s="1"/>
      <c r="S34" s="1"/>
      <c r="T34" s="1"/>
      <c r="U34" s="1"/>
      <c r="V34" s="1"/>
      <c r="W34" s="1"/>
      <c r="X34" s="1">
        <v>1</v>
      </c>
    </row>
    <row r="35" spans="1:24" x14ac:dyDescent="0.25">
      <c r="A35" s="1">
        <v>45</v>
      </c>
      <c r="B35" s="3" t="s">
        <v>42</v>
      </c>
      <c r="C35" s="3">
        <f t="shared" si="4"/>
        <v>4</v>
      </c>
      <c r="D35" s="1">
        <v>3.5</v>
      </c>
      <c r="E35" s="1">
        <f t="shared" si="1"/>
        <v>45.36</v>
      </c>
      <c r="F35" s="1">
        <v>48</v>
      </c>
      <c r="G35" s="1">
        <f t="shared" si="2"/>
        <v>192</v>
      </c>
      <c r="H35" s="1">
        <v>1</v>
      </c>
      <c r="I35" s="1"/>
      <c r="J35" s="1"/>
      <c r="K35" s="1"/>
      <c r="L35" s="1"/>
      <c r="M35" s="1"/>
      <c r="N35" s="1"/>
      <c r="O35" s="1"/>
      <c r="P35" s="1"/>
      <c r="Q35" s="1">
        <v>1</v>
      </c>
      <c r="R35" s="1">
        <v>1</v>
      </c>
      <c r="S35" s="1"/>
      <c r="T35" s="1"/>
      <c r="U35" s="1"/>
      <c r="V35" s="1"/>
      <c r="W35" s="1"/>
      <c r="X35" s="1">
        <v>1</v>
      </c>
    </row>
    <row r="36" spans="1:24" x14ac:dyDescent="0.25">
      <c r="A36" s="1">
        <v>46</v>
      </c>
      <c r="B36" s="3" t="s">
        <v>45</v>
      </c>
      <c r="C36" s="3">
        <f t="shared" si="4"/>
        <v>9</v>
      </c>
      <c r="D36" s="1">
        <v>3.5</v>
      </c>
      <c r="E36" s="1">
        <f t="shared" si="1"/>
        <v>45.36</v>
      </c>
      <c r="F36" s="1">
        <v>48</v>
      </c>
      <c r="G36" s="1">
        <f t="shared" si="2"/>
        <v>432</v>
      </c>
      <c r="H36" s="1"/>
      <c r="I36" s="1"/>
      <c r="J36" s="1">
        <v>1</v>
      </c>
      <c r="K36" s="1">
        <v>5</v>
      </c>
      <c r="L36" s="1"/>
      <c r="M36" s="1">
        <v>1</v>
      </c>
      <c r="N36" s="1"/>
      <c r="O36" s="1"/>
      <c r="P36" s="1"/>
      <c r="Q36" s="1"/>
      <c r="R36" s="1"/>
      <c r="S36" s="1"/>
      <c r="T36" s="1"/>
      <c r="U36" s="1">
        <v>1</v>
      </c>
      <c r="V36" s="1"/>
      <c r="W36" s="1"/>
      <c r="X36" s="1">
        <v>1</v>
      </c>
    </row>
    <row r="37" spans="1:24" x14ac:dyDescent="0.25">
      <c r="A37" s="1">
        <v>47</v>
      </c>
      <c r="B37" s="3" t="s">
        <v>43</v>
      </c>
      <c r="C37" s="3">
        <f t="shared" si="4"/>
        <v>12</v>
      </c>
      <c r="D37" s="1">
        <v>3.5</v>
      </c>
      <c r="E37" s="1">
        <f t="shared" si="1"/>
        <v>45.36</v>
      </c>
      <c r="F37" s="1">
        <v>48</v>
      </c>
      <c r="G37" s="1">
        <f t="shared" si="2"/>
        <v>576</v>
      </c>
      <c r="H37" s="1">
        <v>1</v>
      </c>
      <c r="I37" s="1"/>
      <c r="J37" s="1">
        <v>1</v>
      </c>
      <c r="K37" s="1">
        <v>5</v>
      </c>
      <c r="L37" s="1"/>
      <c r="M37" s="1">
        <v>1</v>
      </c>
      <c r="N37" s="1"/>
      <c r="O37" s="1"/>
      <c r="P37" s="1"/>
      <c r="Q37" s="1">
        <v>1</v>
      </c>
      <c r="R37" s="1"/>
      <c r="S37" s="1"/>
      <c r="T37" s="1"/>
      <c r="U37" s="1">
        <v>2</v>
      </c>
      <c r="V37" s="1"/>
      <c r="W37" s="1"/>
      <c r="X37" s="1">
        <v>1</v>
      </c>
    </row>
    <row r="38" spans="1:24" x14ac:dyDescent="0.25">
      <c r="A38" s="7">
        <v>48</v>
      </c>
      <c r="B38" s="8" t="s">
        <v>44</v>
      </c>
      <c r="C38" s="8">
        <f t="shared" ref="C38" si="5">SUM(H38:X38)</f>
        <v>10</v>
      </c>
      <c r="D38" s="7">
        <v>3.5</v>
      </c>
      <c r="E38" s="1">
        <f t="shared" si="1"/>
        <v>45.36</v>
      </c>
      <c r="F38" s="7">
        <v>48</v>
      </c>
      <c r="G38" s="1">
        <f t="shared" si="2"/>
        <v>480</v>
      </c>
      <c r="H38" s="7"/>
      <c r="I38" s="7"/>
      <c r="J38" s="7">
        <v>1</v>
      </c>
      <c r="K38" s="7">
        <v>5</v>
      </c>
      <c r="L38" s="7"/>
      <c r="M38" s="7">
        <v>1</v>
      </c>
      <c r="N38" s="7"/>
      <c r="O38" s="7"/>
      <c r="P38" s="7"/>
      <c r="Q38" s="7"/>
      <c r="R38" s="7"/>
      <c r="S38" s="7"/>
      <c r="T38" s="7">
        <v>1</v>
      </c>
      <c r="U38" s="7">
        <v>1</v>
      </c>
      <c r="V38" s="7"/>
      <c r="W38" s="7"/>
      <c r="X38" s="7">
        <v>1</v>
      </c>
    </row>
    <row r="39" spans="1:24" x14ac:dyDescent="0.25">
      <c r="A39" s="7">
        <v>49</v>
      </c>
      <c r="B39" s="8" t="s">
        <v>48</v>
      </c>
      <c r="C39" s="8">
        <f>SUM(H39:X39)</f>
        <v>0</v>
      </c>
      <c r="D39" s="7">
        <v>2.5</v>
      </c>
      <c r="E39" s="1">
        <f t="shared" si="1"/>
        <v>32.400000000000006</v>
      </c>
      <c r="F39" s="7">
        <v>35</v>
      </c>
      <c r="G39" s="1">
        <f t="shared" si="2"/>
        <v>0</v>
      </c>
      <c r="H39" s="7"/>
      <c r="I39" s="7"/>
      <c r="J39" s="7"/>
      <c r="K39" s="7"/>
      <c r="L39" s="7"/>
      <c r="M39" s="7" t="s">
        <v>60</v>
      </c>
      <c r="N39" s="7"/>
      <c r="O39" s="7"/>
      <c r="P39" s="7"/>
      <c r="Q39" s="7"/>
      <c r="R39" s="7"/>
      <c r="S39" s="7"/>
      <c r="T39" s="7"/>
      <c r="U39" s="7"/>
      <c r="V39" s="7"/>
      <c r="W39" s="7"/>
      <c r="X39" s="7" t="s">
        <v>60</v>
      </c>
    </row>
    <row r="40" spans="1:24" s="9" customFormat="1" x14ac:dyDescent="0.25">
      <c r="B40" s="9" t="s">
        <v>66</v>
      </c>
      <c r="C40" s="9">
        <f t="shared" ref="C40:X40" si="6">SUM(C3:C39)</f>
        <v>108</v>
      </c>
      <c r="E40" s="9">
        <f t="shared" si="6"/>
        <v>3372.1920000000014</v>
      </c>
      <c r="G40" s="9">
        <f>SUM(G3:G39)</f>
        <v>10600</v>
      </c>
      <c r="H40" s="9">
        <f t="shared" si="6"/>
        <v>5</v>
      </c>
      <c r="I40" s="9">
        <f t="shared" si="6"/>
        <v>8</v>
      </c>
      <c r="J40" s="9">
        <f t="shared" si="6"/>
        <v>4</v>
      </c>
      <c r="K40" s="9">
        <f t="shared" si="6"/>
        <v>23</v>
      </c>
      <c r="L40" s="9">
        <f t="shared" si="6"/>
        <v>6</v>
      </c>
      <c r="M40" s="9">
        <f t="shared" si="6"/>
        <v>9</v>
      </c>
      <c r="N40" s="9">
        <f t="shared" si="6"/>
        <v>8</v>
      </c>
      <c r="O40" s="9">
        <f t="shared" si="6"/>
        <v>5</v>
      </c>
      <c r="P40" s="9">
        <f t="shared" si="6"/>
        <v>5</v>
      </c>
      <c r="Q40" s="9">
        <f t="shared" si="6"/>
        <v>3</v>
      </c>
      <c r="R40" s="9">
        <f t="shared" si="6"/>
        <v>3</v>
      </c>
      <c r="S40" s="9">
        <f t="shared" si="6"/>
        <v>2</v>
      </c>
      <c r="T40" s="9">
        <f t="shared" si="6"/>
        <v>3</v>
      </c>
      <c r="U40" s="9">
        <f t="shared" si="6"/>
        <v>6</v>
      </c>
      <c r="V40" s="9">
        <f t="shared" si="6"/>
        <v>4</v>
      </c>
      <c r="W40" s="9">
        <f t="shared" si="6"/>
        <v>1</v>
      </c>
      <c r="X40" s="9">
        <f t="shared" si="6"/>
        <v>13</v>
      </c>
    </row>
    <row r="41" spans="1:24" s="13" customFormat="1" ht="46.5" customHeight="1" x14ac:dyDescent="0.25">
      <c r="A41" s="12"/>
      <c r="B41" s="12" t="s">
        <v>65</v>
      </c>
      <c r="C41" s="12"/>
      <c r="D41" s="12"/>
      <c r="E41" s="12"/>
      <c r="F41" s="12"/>
      <c r="G41" s="12">
        <f>SUM(H41:X41)</f>
        <v>10470</v>
      </c>
      <c r="H41" s="12">
        <f>F4+F6+F29+F35+F37</f>
        <v>506</v>
      </c>
      <c r="I41" s="12">
        <f>F4*2+F5+F23+F25+F26+F28+F33</f>
        <v>1138</v>
      </c>
      <c r="J41" s="12">
        <f>F4+F36+F37+F38</f>
        <v>313</v>
      </c>
      <c r="K41" s="12">
        <f>F4+F5+F23+F26*3+F28+F29+F36*5+F37*5+F38*5</f>
        <v>1794</v>
      </c>
      <c r="L41" s="12">
        <f>F8+F13+F14+F26+F29+F30</f>
        <v>564</v>
      </c>
      <c r="M41" s="12">
        <f>F8+F24+F25+F29+F34+F36+F37+F38+F39</f>
        <v>676</v>
      </c>
      <c r="N41" s="12">
        <f>F12+F14+F17+F24+F25+F26+F27+F19</f>
        <v>827</v>
      </c>
      <c r="O41" s="12">
        <f>F23+F25+F26+F31+F33</f>
        <v>749</v>
      </c>
      <c r="P41" s="12">
        <f>F33+F31+F26+F25+F24</f>
        <v>749</v>
      </c>
      <c r="Q41" s="12">
        <f>F26+F35+F37</f>
        <v>233</v>
      </c>
      <c r="R41" s="12">
        <f>F35+F30+F28</f>
        <v>322</v>
      </c>
      <c r="S41" s="12">
        <f>F20+F7</f>
        <v>159</v>
      </c>
      <c r="T41" s="12">
        <f>F38+F32+F27</f>
        <v>354</v>
      </c>
      <c r="U41" s="12">
        <f>F16+F19+F36+F37*2+F38</f>
        <v>365</v>
      </c>
      <c r="V41" s="12">
        <f>F31+F24+F4+F6</f>
        <v>579</v>
      </c>
      <c r="W41" s="12">
        <f>F32</f>
        <v>169</v>
      </c>
      <c r="X41" s="12">
        <f>F39+F38+F37+F36+F35+F34+F30+F26+F19+F14*2+F5+F4</f>
        <v>973</v>
      </c>
    </row>
    <row r="42" spans="1:24" x14ac:dyDescent="0.25">
      <c r="A42" s="1"/>
      <c r="B42" s="1" t="s">
        <v>61</v>
      </c>
      <c r="C42" s="1"/>
      <c r="D42" s="1"/>
      <c r="E42" s="1"/>
      <c r="F42" s="1"/>
      <c r="G42" s="1"/>
      <c r="H42" s="1">
        <v>643</v>
      </c>
      <c r="I42" s="1">
        <v>1138</v>
      </c>
      <c r="J42" s="1">
        <v>313</v>
      </c>
      <c r="K42" s="1">
        <v>1794</v>
      </c>
      <c r="L42" s="1">
        <v>564</v>
      </c>
      <c r="M42" s="1">
        <v>793</v>
      </c>
      <c r="N42" s="1">
        <v>827</v>
      </c>
      <c r="O42" s="1">
        <v>749</v>
      </c>
      <c r="P42" s="1">
        <v>749</v>
      </c>
      <c r="Q42" s="1">
        <v>233</v>
      </c>
      <c r="R42" s="1">
        <v>322</v>
      </c>
      <c r="S42" s="1">
        <v>159</v>
      </c>
      <c r="T42" s="1">
        <v>354</v>
      </c>
      <c r="U42" s="1">
        <v>365</v>
      </c>
      <c r="V42" s="1">
        <v>579</v>
      </c>
      <c r="W42" s="1">
        <v>200</v>
      </c>
      <c r="X42" s="1">
        <v>1056</v>
      </c>
    </row>
    <row r="43" spans="1:24" x14ac:dyDescent="0.25">
      <c r="A43" s="1"/>
      <c r="B43" s="1" t="s">
        <v>62</v>
      </c>
      <c r="C43" s="14">
        <f>862/108</f>
        <v>7.9814814814814818</v>
      </c>
      <c r="D43" s="1"/>
      <c r="E43" s="1"/>
      <c r="F43" s="1"/>
      <c r="G43" s="1"/>
      <c r="H43" s="1">
        <f>H40*8</f>
        <v>40</v>
      </c>
      <c r="I43" s="1">
        <f t="shared" ref="I43:X43" si="7">I40*8</f>
        <v>64</v>
      </c>
      <c r="J43" s="1">
        <f t="shared" si="7"/>
        <v>32</v>
      </c>
      <c r="K43" s="1">
        <f t="shared" si="7"/>
        <v>184</v>
      </c>
      <c r="L43" s="1">
        <f t="shared" si="7"/>
        <v>48</v>
      </c>
      <c r="M43" s="1">
        <f t="shared" si="7"/>
        <v>72</v>
      </c>
      <c r="N43" s="1">
        <f t="shared" si="7"/>
        <v>64</v>
      </c>
      <c r="O43" s="1">
        <f t="shared" si="7"/>
        <v>40</v>
      </c>
      <c r="P43" s="1">
        <f t="shared" si="7"/>
        <v>40</v>
      </c>
      <c r="Q43" s="1">
        <f t="shared" si="7"/>
        <v>24</v>
      </c>
      <c r="R43" s="1">
        <f t="shared" si="7"/>
        <v>24</v>
      </c>
      <c r="S43" s="1">
        <f t="shared" si="7"/>
        <v>16</v>
      </c>
      <c r="T43" s="1">
        <f t="shared" si="7"/>
        <v>24</v>
      </c>
      <c r="U43" s="1">
        <f t="shared" si="7"/>
        <v>48</v>
      </c>
      <c r="V43" s="1">
        <f t="shared" si="7"/>
        <v>32</v>
      </c>
      <c r="W43" s="1">
        <f t="shared" si="7"/>
        <v>8</v>
      </c>
      <c r="X43" s="1">
        <f t="shared" si="7"/>
        <v>104</v>
      </c>
    </row>
    <row r="44" spans="1:24" x14ac:dyDescent="0.25">
      <c r="A44" s="10"/>
      <c r="B44" s="10" t="s">
        <v>63</v>
      </c>
      <c r="C44" s="10"/>
      <c r="D44" s="10"/>
      <c r="E44" s="10"/>
      <c r="F44" s="10"/>
      <c r="G44" s="1"/>
      <c r="H44" s="10">
        <f>H42+H45-H41-H43</f>
        <v>143</v>
      </c>
      <c r="I44" s="10">
        <f t="shared" ref="I44:X44" si="8">I42+I45-I41-I43</f>
        <v>-3</v>
      </c>
      <c r="J44" s="10">
        <f t="shared" si="8"/>
        <v>-32</v>
      </c>
      <c r="K44" s="10">
        <f t="shared" si="8"/>
        <v>-184</v>
      </c>
      <c r="L44" s="10">
        <f t="shared" si="8"/>
        <v>-48</v>
      </c>
      <c r="M44" s="10">
        <f t="shared" si="8"/>
        <v>45</v>
      </c>
      <c r="N44" s="10">
        <f t="shared" si="8"/>
        <v>-64</v>
      </c>
      <c r="O44" s="10">
        <f t="shared" si="8"/>
        <v>-40</v>
      </c>
      <c r="P44" s="10">
        <f t="shared" si="8"/>
        <v>-40</v>
      </c>
      <c r="Q44" s="10">
        <f t="shared" si="8"/>
        <v>-24</v>
      </c>
      <c r="R44" s="10">
        <f t="shared" si="8"/>
        <v>-24</v>
      </c>
      <c r="S44" s="10">
        <f t="shared" si="8"/>
        <v>-1</v>
      </c>
      <c r="T44" s="10">
        <f t="shared" si="8"/>
        <v>-24</v>
      </c>
      <c r="U44" s="10">
        <f t="shared" si="8"/>
        <v>-48</v>
      </c>
      <c r="V44" s="10">
        <f t="shared" si="8"/>
        <v>-2</v>
      </c>
      <c r="W44" s="10">
        <f t="shared" si="8"/>
        <v>33</v>
      </c>
      <c r="X44" s="10">
        <f>X42+X45-X41-X43</f>
        <v>-21</v>
      </c>
    </row>
    <row r="45" spans="1:24" x14ac:dyDescent="0.25">
      <c r="A45" s="1"/>
      <c r="B45" s="1" t="s">
        <v>64</v>
      </c>
      <c r="C45" s="1"/>
      <c r="D45" s="1"/>
      <c r="E45" s="1"/>
      <c r="F45" s="1"/>
      <c r="G45" s="1"/>
      <c r="H45" s="1">
        <v>46</v>
      </c>
      <c r="I45" s="1">
        <v>61</v>
      </c>
      <c r="J45" s="1"/>
      <c r="K45" s="1"/>
      <c r="L45" s="1"/>
      <c r="M45" s="1"/>
      <c r="N45" s="1"/>
      <c r="O45" s="1"/>
      <c r="P45" s="1"/>
      <c r="Q45" s="1"/>
      <c r="R45" s="1"/>
      <c r="S45" s="1">
        <v>15</v>
      </c>
      <c r="T45" s="1"/>
      <c r="U45" s="1"/>
      <c r="V45" s="1">
        <v>30</v>
      </c>
      <c r="W45" s="1">
        <v>10</v>
      </c>
      <c r="X45" s="1"/>
    </row>
  </sheetData>
  <pageMargins left="7.874015748031496E-2" right="7.874015748031496E-2" top="0.74803149606299213" bottom="0.74803149606299213" header="0.31496062992125984" footer="0.31496062992125984"/>
  <pageSetup paperSize="9" scale="64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Есенин Сергей</cp:lastModifiedBy>
  <cp:lastPrinted>2016-05-25T06:46:37Z</cp:lastPrinted>
  <dcterms:created xsi:type="dcterms:W3CDTF">2016-05-20T18:19:47Z</dcterms:created>
  <dcterms:modified xsi:type="dcterms:W3CDTF">2016-06-19T09:13:17Z</dcterms:modified>
</cp:coreProperties>
</file>